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<sst xmlns="http://schemas.openxmlformats.org/spreadsheetml/2006/main" count="319" uniqueCount="146">
  <si>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</si>
  <si>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</si>
  <si>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</si>
  <si>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</si>
  <si>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</si>
  <si>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</si>
  <si>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</si>
  <si>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</si>
  <si>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</si>
  <si>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</si>
  <si>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</si>
  <si>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</si>
  <si>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</si>
  <si>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</si>
  <si>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</si>
  <si>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</si>
  <si>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</si>
  <si>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</si>
  <si>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</si>
  <si>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</si>
  <si>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</si>
  <si>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</si>
  <si>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</si>
  <si>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</si>
  <si>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</si>
  <si>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999227295650455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</si>
  <si>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</si>
  <si>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</si>
  <si>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</si>
  <si>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</si>
  <si>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</si>
  <si>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ZHOU/CHENLU,ZHOU/ZHONGLI,JIN/DI</t>
  </si>
  <si>
    <t>CA363231125CNY</t>
  </si>
  <si>
    <t>未提现</t>
  </si>
  <si>
    <t>携程开票</t>
  </si>
  <si>
    <t xml:space="preserve">4038497	</t>
  </si>
  <si>
    <t xml:space="preserve">13080043	</t>
  </si>
  <si>
    <t xml:space="preserve">999227333657703	</t>
  </si>
  <si>
    <t>梅花客房 (城市景观)(至少提前5天预订)(至少连住2晚及以上)&lt;双人入住&gt;&lt;内宾&gt;&lt;无早&gt;</t>
  </si>
  <si>
    <t>GAO/ZHENYU,KONG/JINGCONG</t>
  </si>
  <si>
    <t xml:space="preserve">4051696	</t>
  </si>
  <si>
    <t xml:space="preserve">13080047	</t>
  </si>
  <si>
    <t xml:space="preserve">999228257996537	</t>
  </si>
  <si>
    <t>Ma/Lin</t>
  </si>
  <si>
    <t xml:space="preserve">4164418	</t>
  </si>
  <si>
    <t xml:space="preserve">13085062	</t>
  </si>
  <si>
    <t xml:space="preserve">999228265509163	</t>
  </si>
  <si>
    <t>WANG/ZHAOXIA</t>
  </si>
  <si>
    <t xml:space="preserve">4168129	</t>
  </si>
  <si>
    <t xml:space="preserve">13085239	</t>
  </si>
  <si>
    <t xml:space="preserve">999228291128131	</t>
  </si>
  <si>
    <t>GAO/KE,SUN/HUIJIE</t>
  </si>
  <si>
    <t xml:space="preserve">4179896	</t>
  </si>
  <si>
    <t xml:space="preserve">13085943	</t>
  </si>
  <si>
    <t xml:space="preserve">999228309318077	</t>
  </si>
  <si>
    <t>[梅州]梅州白天鹅迎宾馆(100697959)</t>
  </si>
  <si>
    <t>商务城景大床房&lt;特惠专享&gt;&lt;双人入住&gt;&lt;日历房套餐高价值&gt;&lt;双早&gt;&lt;新酒店礼盒&gt;</t>
  </si>
  <si>
    <t>李生,潘生,洪生</t>
  </si>
  <si>
    <t xml:space="preserve">	</t>
  </si>
  <si>
    <t>取消</t>
  </si>
  <si>
    <t xml:space="preserve">999228309421304	</t>
  </si>
  <si>
    <t>商务江景双床房&lt;特惠专享&gt;&lt;双人入住&gt;&lt;双早&gt;&lt;日历房套餐高价值&gt;&lt;新酒店礼盒&gt;</t>
  </si>
  <si>
    <t>叶生</t>
  </si>
  <si>
    <t xml:space="preserve">999228309449291	</t>
  </si>
  <si>
    <t>商务江景大床房&lt;超值特惠&gt;&lt;双人入住&gt;&lt;日历房套餐高价值&gt;&lt;单早&gt;&lt;新酒店礼盒&gt;</t>
  </si>
  <si>
    <t>涂生</t>
  </si>
  <si>
    <t xml:space="preserve">28309374357	</t>
  </si>
  <si>
    <t>商务江景大床房&lt;特惠专享&gt;&lt;双人入住&gt;&lt;双早&gt;&lt;日历房套餐高价值&gt;&lt;新酒店礼盒&gt;</t>
  </si>
  <si>
    <t xml:space="preserve">999228312707385	</t>
  </si>
  <si>
    <t>ZHONG/LUYUE,TANG/SHI</t>
  </si>
  <si>
    <t xml:space="preserve">4187330	</t>
  </si>
  <si>
    <t xml:space="preserve">13086424	</t>
  </si>
  <si>
    <t>，</t>
  </si>
  <si>
    <t>999228309421304</t>
  </si>
  <si>
    <t>202311031937200021</t>
  </si>
  <si>
    <t>999228309449291</t>
  </si>
  <si>
    <t>202311031937470021</t>
  </si>
  <si>
    <t>202311031936510021</t>
  </si>
  <si>
    <t>A231125091356481</t>
  </si>
  <si>
    <t>房集：i231125091258  1722元</t>
  </si>
  <si>
    <t>CNY / HKD 当前参考汇率: 1.090250976</t>
  </si>
  <si>
    <t>总计：19689 CNY/
21465.95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</si>
  <si>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</si>
  <si>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</si>
  <si>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</si>
  <si>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</si>
  <si>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</si>
  <si>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</si>
  <si>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</si>
  <si>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</si>
  <si>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</si>
  <si>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</si>
  <si>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</si>
  <si>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</si>
  <si>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</si>
  <si>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</si>
  <si>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</si>
  <si>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</si>
  <si>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</si>
  <si>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</si>
  <si>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</si>
  <si>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2023-11-03</t>
  </si>
  <si>
    <t>4187330</t>
  </si>
  <si>
    <t>历山酒店</t>
  </si>
  <si>
    <t>ZHONG LUYUE,TANG SHI</t>
  </si>
  <si>
    <t>2023-11-08</t>
  </si>
  <si>
    <t>2023-11-10</t>
  </si>
  <si>
    <t>退房日周结</t>
  </si>
  <si>
    <t>1318.00</t>
  </si>
  <si>
    <t>RMB</t>
  </si>
  <si>
    <t>0</t>
  </si>
  <si>
    <t>0.00</t>
  </si>
  <si>
    <t>携程国内直连(DD)</t>
  </si>
  <si>
    <t>01.011249</t>
  </si>
  <si>
    <t>2023-11-04 08:38:41</t>
  </si>
  <si>
    <t>否</t>
  </si>
  <si>
    <t>汇智国际旅游发展有限公司</t>
  </si>
  <si>
    <t>直连</t>
  </si>
  <si>
    <t>中国</t>
  </si>
  <si>
    <t>2023-11-02</t>
  </si>
  <si>
    <t>4179896</t>
  </si>
  <si>
    <t>GAO KE,SUN HUIJIE</t>
  </si>
  <si>
    <t>2023-11-07</t>
  </si>
  <si>
    <t>1977.00</t>
  </si>
  <si>
    <t>2023-11-03 09:07:31</t>
  </si>
  <si>
    <t>2023-11-01</t>
  </si>
  <si>
    <t>4168129</t>
  </si>
  <si>
    <t>WANG ZHAOXIA</t>
  </si>
  <si>
    <t>1962.00</t>
  </si>
  <si>
    <t>2023-11-01 11:19:24</t>
  </si>
  <si>
    <t>2023-10-31</t>
  </si>
  <si>
    <t>4164418</t>
  </si>
  <si>
    <t>Ma Lin</t>
  </si>
  <si>
    <t>2023-11-05</t>
  </si>
  <si>
    <t>3350.00</t>
  </si>
  <si>
    <t>2023-10-31 17:15:42</t>
  </si>
  <si>
    <t>2023-10-10</t>
  </si>
  <si>
    <t>4051696</t>
  </si>
  <si>
    <t>GAO ZHENYU,KONG JINGCONG</t>
  </si>
  <si>
    <t>2340.00</t>
  </si>
  <si>
    <t>2023-10-11 09:15:00</t>
  </si>
  <si>
    <t>2023-10-08</t>
  </si>
  <si>
    <t>4038497</t>
  </si>
  <si>
    <t>ZHOU CHENLU,ZHOU ZHONGLI,JIN DI</t>
  </si>
  <si>
    <t>7020.00</t>
  </si>
  <si>
    <t>2023-10-11 09:08:55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</si>
</sst>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209550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394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45240</v>
      </c>
      <c r="H2" s="4">
        <v>3</v>
      </c>
      <c r="I2" s="4">
        <v>3</v>
      </c>
      <c r="J2" s="4">
        <v>9</v>
      </c>
      <c r="K2" s="4" t="s">
        <v>30</v>
      </c>
      <c r="L2" s="4">
        <v>7020</v>
      </c>
      <c r="M2" s="4">
        <v>7020</v>
      </c>
      <c r="N2" s="4" t="s">
        <v>31</v>
      </c>
      <c r="O2" s="4" t="s">
        <v>32</v>
      </c>
      <c r="P2" s="4" t="s">
        <v>33</v>
      </c>
      <c r="Q2" s="4">
        <v>0</v>
      </c>
      <c r="R2" s="8">
        <v>45207.0000115741</v>
      </c>
      <c r="S2" s="6">
        <v>45255</v>
      </c>
      <c r="T2" s="4" t="s">
        <v>34</v>
      </c>
      <c r="U2" s="4">
        <v>7020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45237</v>
      </c>
      <c r="G3" s="6">
        <v>45240</v>
      </c>
      <c r="H3" s="4">
        <v>1</v>
      </c>
      <c r="I3" s="4">
        <v>3</v>
      </c>
      <c r="J3" s="4">
        <v>3</v>
      </c>
      <c r="K3" s="4" t="s">
        <v>30</v>
      </c>
      <c r="L3" s="4">
        <v>2340</v>
      </c>
      <c r="M3" s="4">
        <v>2340</v>
      </c>
      <c r="N3" s="4" t="s">
        <v>39</v>
      </c>
      <c r="O3" s="4" t="s">
        <v>32</v>
      </c>
      <c r="P3" s="4" t="s">
        <v>33</v>
      </c>
      <c r="Q3" s="4">
        <v>0</v>
      </c>
      <c r="R3" s="8">
        <v>45209</v>
      </c>
      <c r="S3" s="6">
        <v>45255</v>
      </c>
      <c r="T3" s="4" t="s">
        <v>34</v>
      </c>
      <c r="U3" s="4">
        <v>2340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45235</v>
      </c>
      <c r="G4" s="6">
        <v>45240</v>
      </c>
      <c r="H4" s="4">
        <v>1</v>
      </c>
      <c r="I4" s="4">
        <v>5</v>
      </c>
      <c r="J4" s="4">
        <v>5</v>
      </c>
      <c r="K4" s="4" t="s">
        <v>30</v>
      </c>
      <c r="L4" s="4">
        <v>3350</v>
      </c>
      <c r="M4" s="4">
        <v>3350</v>
      </c>
      <c r="N4" s="4" t="s">
        <v>43</v>
      </c>
      <c r="O4" s="4" t="s">
        <v>32</v>
      </c>
      <c r="P4" s="4" t="s">
        <v>33</v>
      </c>
      <c r="Q4" s="4">
        <v>0</v>
      </c>
      <c r="R4" s="8">
        <v>45230</v>
      </c>
      <c r="S4" s="6">
        <v>45255</v>
      </c>
      <c r="T4" s="4" t="s">
        <v>34</v>
      </c>
      <c r="U4" s="4">
        <v>3350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45237</v>
      </c>
      <c r="G5" s="6">
        <v>45240</v>
      </c>
      <c r="H5" s="4">
        <v>1</v>
      </c>
      <c r="I5" s="4">
        <v>3</v>
      </c>
      <c r="J5" s="4">
        <v>3</v>
      </c>
      <c r="K5" s="4" t="s">
        <v>30</v>
      </c>
      <c r="L5" s="4">
        <v>1962</v>
      </c>
      <c r="M5" s="4">
        <v>1962</v>
      </c>
      <c r="N5" s="4" t="s">
        <v>47</v>
      </c>
      <c r="O5" s="4" t="s">
        <v>32</v>
      </c>
      <c r="P5" s="4" t="s">
        <v>33</v>
      </c>
      <c r="Q5" s="4">
        <v>0</v>
      </c>
      <c r="R5" s="8">
        <v>45231.0000115741</v>
      </c>
      <c r="S5" s="6">
        <v>45255</v>
      </c>
      <c r="T5" s="4" t="s">
        <v>34</v>
      </c>
      <c r="U5" s="4">
        <v>1962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45237</v>
      </c>
      <c r="G6" s="6">
        <v>45240</v>
      </c>
      <c r="H6" s="4">
        <v>1</v>
      </c>
      <c r="I6" s="4">
        <v>3</v>
      </c>
      <c r="J6" s="4">
        <v>3</v>
      </c>
      <c r="K6" s="4" t="s">
        <v>30</v>
      </c>
      <c r="L6" s="4">
        <v>1977</v>
      </c>
      <c r="M6" s="4">
        <v>1977</v>
      </c>
      <c r="N6" s="4" t="s">
        <v>51</v>
      </c>
      <c r="O6" s="4" t="s">
        <v>32</v>
      </c>
      <c r="P6" s="4" t="s">
        <v>33</v>
      </c>
      <c r="Q6" s="4">
        <v>0</v>
      </c>
      <c r="R6" s="8">
        <v>45232</v>
      </c>
      <c r="S6" s="6">
        <v>45255</v>
      </c>
      <c r="T6" s="4" t="s">
        <v>34</v>
      </c>
      <c r="U6" s="4">
        <v>1977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45239</v>
      </c>
      <c r="G7" s="6">
        <v>45240</v>
      </c>
      <c r="H7" s="4">
        <v>3</v>
      </c>
      <c r="I7" s="4">
        <v>1</v>
      </c>
      <c r="J7" s="4">
        <v>3</v>
      </c>
      <c r="K7" s="4" t="s">
        <v>30</v>
      </c>
      <c r="L7" s="4">
        <v>1071</v>
      </c>
      <c r="M7" s="4">
        <v>1071</v>
      </c>
      <c r="N7" s="4" t="s">
        <v>57</v>
      </c>
      <c r="O7" s="4" t="s">
        <v>32</v>
      </c>
      <c r="P7" s="4" t="s">
        <v>33</v>
      </c>
      <c r="Q7" s="4">
        <v>0</v>
      </c>
      <c r="R7" s="8">
        <v>45233</v>
      </c>
      <c r="S7" s="6">
        <v>45255</v>
      </c>
      <c r="T7" s="4" t="s">
        <v>34</v>
      </c>
      <c r="U7" s="4">
        <v>1071</v>
      </c>
      <c r="V7" s="4">
        <v>0</v>
      </c>
      <c r="W7" s="4">
        <v>0</v>
      </c>
      <c r="X7" s="4" t="s">
        <v>58</v>
      </c>
      <c r="Y7" s="4" t="s">
        <v>58</v>
      </c>
    </row>
    <row r="8" s="4" customFormat="1" spans="1:25">
      <c r="A8" s="4" t="s">
        <v>54</v>
      </c>
      <c r="B8" s="4" t="s">
        <v>26</v>
      </c>
      <c r="C8" s="4" t="s">
        <v>59</v>
      </c>
      <c r="D8" s="4" t="s">
        <v>55</v>
      </c>
      <c r="E8" s="4" t="s">
        <v>56</v>
      </c>
      <c r="F8" s="6">
        <v>45239</v>
      </c>
      <c r="G8" s="6">
        <v>45240</v>
      </c>
      <c r="H8" s="4">
        <v>3</v>
      </c>
      <c r="I8" s="4">
        <v>1</v>
      </c>
      <c r="J8" s="4">
        <v>3</v>
      </c>
      <c r="K8" s="4" t="s">
        <v>30</v>
      </c>
      <c r="L8" s="4">
        <v>-1071</v>
      </c>
      <c r="M8" s="4">
        <v>-1071</v>
      </c>
      <c r="N8" s="4" t="s">
        <v>57</v>
      </c>
      <c r="O8" s="4" t="s">
        <v>32</v>
      </c>
      <c r="P8" s="4" t="s">
        <v>33</v>
      </c>
      <c r="Q8" s="4">
        <v>0</v>
      </c>
      <c r="R8" s="8">
        <v>45233</v>
      </c>
      <c r="S8" s="6">
        <v>45255</v>
      </c>
      <c r="T8" s="4" t="s">
        <v>34</v>
      </c>
      <c r="U8" s="4">
        <v>-1071</v>
      </c>
      <c r="V8" s="4">
        <v>0</v>
      </c>
      <c r="W8" s="4">
        <v>0</v>
      </c>
      <c r="X8" s="4" t="s">
        <v>58</v>
      </c>
      <c r="Y8" s="4" t="s">
        <v>58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55</v>
      </c>
      <c r="E9" s="4" t="s">
        <v>61</v>
      </c>
      <c r="F9" s="6">
        <v>45239</v>
      </c>
      <c r="G9" s="6">
        <v>45240</v>
      </c>
      <c r="H9" s="4">
        <v>1</v>
      </c>
      <c r="I9" s="4">
        <v>1</v>
      </c>
      <c r="J9" s="4">
        <v>1</v>
      </c>
      <c r="K9" s="4" t="s">
        <v>30</v>
      </c>
      <c r="L9" s="4">
        <v>357</v>
      </c>
      <c r="M9" s="4">
        <v>357</v>
      </c>
      <c r="N9" s="4" t="s">
        <v>62</v>
      </c>
      <c r="O9" s="4" t="s">
        <v>32</v>
      </c>
      <c r="P9" s="4" t="s">
        <v>33</v>
      </c>
      <c r="Q9" s="4">
        <v>0</v>
      </c>
      <c r="R9" s="8">
        <v>45233</v>
      </c>
      <c r="S9" s="6">
        <v>45255</v>
      </c>
      <c r="T9" s="4" t="s">
        <v>34</v>
      </c>
      <c r="U9" s="4">
        <v>357</v>
      </c>
      <c r="V9" s="4">
        <v>0</v>
      </c>
      <c r="W9" s="4">
        <v>0</v>
      </c>
      <c r="X9" s="4" t="s">
        <v>58</v>
      </c>
      <c r="Y9" s="4" t="s">
        <v>58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55</v>
      </c>
      <c r="E10" s="4" t="s">
        <v>64</v>
      </c>
      <c r="F10" s="6">
        <v>45239</v>
      </c>
      <c r="G10" s="6">
        <v>45240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45233.0000115741</v>
      </c>
      <c r="S10" s="6">
        <v>45255</v>
      </c>
      <c r="T10" s="4" t="s">
        <v>34</v>
      </c>
      <c r="U10" s="4">
        <v>294</v>
      </c>
      <c r="V10" s="4">
        <v>0</v>
      </c>
      <c r="W10" s="4">
        <v>0</v>
      </c>
      <c r="X10" s="4" t="s">
        <v>58</v>
      </c>
      <c r="Y10" s="4" t="s">
        <v>58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55</v>
      </c>
      <c r="E11" s="4" t="s">
        <v>67</v>
      </c>
      <c r="F11" s="6">
        <v>45239</v>
      </c>
      <c r="G11" s="6">
        <v>45240</v>
      </c>
      <c r="H11" s="4">
        <v>3</v>
      </c>
      <c r="I11" s="4">
        <v>1</v>
      </c>
      <c r="J11" s="4">
        <v>3</v>
      </c>
      <c r="K11" s="4" t="s">
        <v>30</v>
      </c>
      <c r="L11" s="4">
        <v>1071</v>
      </c>
      <c r="M11" s="4">
        <v>1071</v>
      </c>
      <c r="N11" s="4" t="s">
        <v>57</v>
      </c>
      <c r="O11" s="4" t="s">
        <v>32</v>
      </c>
      <c r="P11" s="4" t="s">
        <v>33</v>
      </c>
      <c r="Q11" s="4">
        <v>0</v>
      </c>
      <c r="R11" s="8">
        <v>45233</v>
      </c>
      <c r="S11" s="6">
        <v>45255</v>
      </c>
      <c r="T11" s="4" t="s">
        <v>34</v>
      </c>
      <c r="U11" s="4">
        <v>1071</v>
      </c>
      <c r="V11" s="4">
        <v>0</v>
      </c>
      <c r="W11" s="4">
        <v>0</v>
      </c>
      <c r="X11" s="4" t="s">
        <v>58</v>
      </c>
      <c r="Y11" s="4" t="s">
        <v>58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28</v>
      </c>
      <c r="E12" s="4" t="s">
        <v>38</v>
      </c>
      <c r="F12" s="6">
        <v>45238</v>
      </c>
      <c r="G12" s="6">
        <v>45240</v>
      </c>
      <c r="H12" s="4">
        <v>1</v>
      </c>
      <c r="I12" s="4">
        <v>2</v>
      </c>
      <c r="J12" s="4">
        <v>2</v>
      </c>
      <c r="K12" s="4" t="s">
        <v>30</v>
      </c>
      <c r="L12" s="4">
        <v>1318</v>
      </c>
      <c r="M12" s="4">
        <v>1318</v>
      </c>
      <c r="N12" s="4" t="s">
        <v>69</v>
      </c>
      <c r="O12" s="4" t="s">
        <v>32</v>
      </c>
      <c r="P12" s="4" t="s">
        <v>33</v>
      </c>
      <c r="Q12" s="4">
        <v>0</v>
      </c>
      <c r="R12" s="8">
        <v>45233.0000115741</v>
      </c>
      <c r="S12" s="6">
        <v>45255</v>
      </c>
      <c r="T12" s="4" t="s">
        <v>34</v>
      </c>
      <c r="U12" s="4">
        <v>1318</v>
      </c>
      <c r="V12" s="4">
        <v>0</v>
      </c>
      <c r="W12" s="4">
        <v>0</v>
      </c>
      <c r="X12" s="4" t="s">
        <v>70</v>
      </c>
      <c r="Y12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999227295650455</v>
      </c>
      <c r="B2" s="6">
        <v>45237</v>
      </c>
      <c r="C2" s="6">
        <v>45240</v>
      </c>
      <c r="D2" s="4">
        <v>7020</v>
      </c>
      <c r="E2" s="4" t="str">
        <f>VLOOKUP(A2,HOP!A:L,12,0)</f>
        <v>7020.00</v>
      </c>
      <c r="F2" s="4" t="str">
        <f>VLOOKUP(A2,HOP!A:C,3,0)</f>
        <v>4038497</v>
      </c>
      <c r="G2" s="4">
        <f>D2-E2</f>
        <v>0</v>
      </c>
      <c r="H2" s="4" t="str">
        <f>$H$1&amp;F2</f>
        <v>，4038497</v>
      </c>
      <c r="I2" s="4" t="str">
        <f>VLOOKUP(A2,HOP!A:U,21,0)</f>
        <v>直连</v>
      </c>
    </row>
    <row r="3" s="4" customFormat="1" spans="1:9">
      <c r="A3" s="5">
        <v>999227333657703</v>
      </c>
      <c r="B3" s="6">
        <v>45237</v>
      </c>
      <c r="C3" s="6">
        <v>45240</v>
      </c>
      <c r="D3" s="4">
        <v>2340</v>
      </c>
      <c r="E3" s="4" t="str">
        <f>VLOOKUP(A3,HOP!A:L,12,0)</f>
        <v>2340.00</v>
      </c>
      <c r="F3" s="4" t="str">
        <f>VLOOKUP(A3,HOP!A:C,3,0)</f>
        <v>4051696</v>
      </c>
      <c r="G3" s="4">
        <f t="shared" ref="G3:G11" si="0">D3-E3</f>
        <v>0</v>
      </c>
      <c r="H3" s="4" t="str">
        <f t="shared" ref="H3:H11" si="1">$H$1&amp;F3</f>
        <v>，4051696</v>
      </c>
      <c r="I3" s="4" t="str">
        <f>VLOOKUP(A3,HOP!A:U,21,0)</f>
        <v>直连</v>
      </c>
    </row>
    <row r="4" s="4" customFormat="1" spans="1:9">
      <c r="A4" s="5">
        <v>999228257996537</v>
      </c>
      <c r="B4" s="6">
        <v>45235</v>
      </c>
      <c r="C4" s="6">
        <v>45240</v>
      </c>
      <c r="D4" s="4">
        <v>3350</v>
      </c>
      <c r="E4" s="4" t="str">
        <f>VLOOKUP(A4,HOP!A:L,12,0)</f>
        <v>3350.00</v>
      </c>
      <c r="F4" s="4" t="str">
        <f>VLOOKUP(A4,HOP!A:C,3,0)</f>
        <v>4164418</v>
      </c>
      <c r="G4" s="4">
        <f t="shared" si="0"/>
        <v>0</v>
      </c>
      <c r="H4" s="4" t="str">
        <f t="shared" si="1"/>
        <v>，4164418</v>
      </c>
      <c r="I4" s="4" t="str">
        <f>VLOOKUP(A4,HOP!A:U,21,0)</f>
        <v>直连</v>
      </c>
    </row>
    <row r="5" s="4" customFormat="1" spans="1:9">
      <c r="A5" s="5">
        <v>999228265509163</v>
      </c>
      <c r="B5" s="6">
        <v>45237</v>
      </c>
      <c r="C5" s="6">
        <v>45240</v>
      </c>
      <c r="D5" s="4">
        <v>1962</v>
      </c>
      <c r="E5" s="4" t="str">
        <f>VLOOKUP(A5,HOP!A:L,12,0)</f>
        <v>1962.00</v>
      </c>
      <c r="F5" s="4" t="str">
        <f>VLOOKUP(A5,HOP!A:C,3,0)</f>
        <v>4168129</v>
      </c>
      <c r="G5" s="4">
        <f t="shared" si="0"/>
        <v>0</v>
      </c>
      <c r="H5" s="4" t="str">
        <f t="shared" si="1"/>
        <v>，4168129</v>
      </c>
      <c r="I5" s="4" t="str">
        <f>VLOOKUP(A5,HOP!A:U,21,0)</f>
        <v>直连</v>
      </c>
    </row>
    <row r="6" s="4" customFormat="1" spans="1:9">
      <c r="A6" s="5">
        <v>999228291128131</v>
      </c>
      <c r="B6" s="6">
        <v>45237</v>
      </c>
      <c r="C6" s="6">
        <v>45240</v>
      </c>
      <c r="D6" s="4">
        <v>1977</v>
      </c>
      <c r="E6" s="4" t="str">
        <f>VLOOKUP(A6,HOP!A:L,12,0)</f>
        <v>1977.00</v>
      </c>
      <c r="F6" s="4" t="str">
        <f>VLOOKUP(A6,HOP!A:C,3,0)</f>
        <v>4179896</v>
      </c>
      <c r="G6" s="4">
        <f t="shared" si="0"/>
        <v>0</v>
      </c>
      <c r="H6" s="4" t="str">
        <f t="shared" si="1"/>
        <v>，4179896</v>
      </c>
      <c r="I6" s="4" t="str">
        <f>VLOOKUP(A6,HOP!A:U,21,0)</f>
        <v>直连</v>
      </c>
    </row>
    <row r="7" s="4" customFormat="1" hidden="1" spans="1:9">
      <c r="A7" s="5">
        <v>999228309318077</v>
      </c>
      <c r="B7" s="6">
        <v>45239</v>
      </c>
      <c r="C7" s="6">
        <v>45240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10">
      <c r="A8" s="9" t="s">
        <v>73</v>
      </c>
      <c r="B8" s="6">
        <v>45239</v>
      </c>
      <c r="C8" s="6">
        <v>45240</v>
      </c>
      <c r="D8" s="4">
        <v>357</v>
      </c>
      <c r="E8" s="7">
        <v>357</v>
      </c>
      <c r="F8" s="10" t="s">
        <v>74</v>
      </c>
      <c r="G8" s="4">
        <f t="shared" si="0"/>
        <v>0</v>
      </c>
      <c r="H8" s="4" t="str">
        <f t="shared" si="1"/>
        <v>，202311031937200021</v>
      </c>
      <c r="I8" s="4" t="e">
        <f>VLOOKUP(A8,HOP!A:U,21,0)</f>
        <v>#N/A</v>
      </c>
      <c r="J8" s="4">
        <v>11.3</v>
      </c>
    </row>
    <row r="9" s="4" customFormat="1" hidden="1" spans="1:10">
      <c r="A9" s="9" t="s">
        <v>75</v>
      </c>
      <c r="B9" s="6">
        <v>45239</v>
      </c>
      <c r="C9" s="6">
        <v>45240</v>
      </c>
      <c r="D9" s="4">
        <v>294</v>
      </c>
      <c r="E9" s="7">
        <v>294</v>
      </c>
      <c r="F9" s="10" t="s">
        <v>76</v>
      </c>
      <c r="G9" s="4">
        <f t="shared" si="0"/>
        <v>0</v>
      </c>
      <c r="H9" s="4" t="str">
        <f t="shared" si="1"/>
        <v>，202311031937470021</v>
      </c>
      <c r="I9" s="4" t="e">
        <f>VLOOKUP(A9,HOP!A:U,21,0)</f>
        <v>#N/A</v>
      </c>
      <c r="J9" s="4">
        <v>11.3</v>
      </c>
    </row>
    <row r="10" s="4" customFormat="1" hidden="1" spans="1:10">
      <c r="A10" s="5">
        <v>28309374357</v>
      </c>
      <c r="B10" s="6">
        <v>45239</v>
      </c>
      <c r="C10" s="6">
        <v>45240</v>
      </c>
      <c r="D10" s="4">
        <v>1071</v>
      </c>
      <c r="E10" s="7">
        <v>1071</v>
      </c>
      <c r="F10" s="10" t="s">
        <v>77</v>
      </c>
      <c r="G10" s="4">
        <f t="shared" si="0"/>
        <v>0</v>
      </c>
      <c r="H10" s="4" t="str">
        <f t="shared" si="1"/>
        <v>，202311031936510021</v>
      </c>
      <c r="I10" s="4" t="e">
        <f>VLOOKUP(A10,HOP!A:U,21,0)</f>
        <v>#N/A</v>
      </c>
      <c r="J10" s="4">
        <v>11.3</v>
      </c>
    </row>
    <row r="11" s="4" customFormat="1" spans="1:9">
      <c r="A11" s="5">
        <v>999228312707385</v>
      </c>
      <c r="B11" s="6">
        <v>45238</v>
      </c>
      <c r="C11" s="6">
        <v>45240</v>
      </c>
      <c r="D11" s="4">
        <v>1318</v>
      </c>
      <c r="E11" s="4" t="str">
        <f>VLOOKUP(A11,HOP!A:L,12,0)</f>
        <v>1318.00</v>
      </c>
      <c r="F11" s="4" t="str">
        <f>VLOOKUP(A11,HOP!A:C,3,0)</f>
        <v>4187330</v>
      </c>
      <c r="G11" s="4">
        <f t="shared" si="0"/>
        <v>0</v>
      </c>
      <c r="H11" s="4" t="str">
        <f t="shared" si="1"/>
        <v>，4187330</v>
      </c>
      <c r="I11" s="4" t="str">
        <f>VLOOKUP(A11,HOP!A:U,21,0)</f>
        <v>直连</v>
      </c>
    </row>
    <row r="13" spans="4:4">
      <c r="D13" s="4">
        <f>SUM(D2:D12)</f>
        <v>19689</v>
      </c>
    </row>
    <row r="18" spans="1:4">
      <c r="A18" s="4" t="s">
        <v>78</v>
      </c>
      <c r="C18" s="4">
        <v>17967</v>
      </c>
      <c r="D18" s="4">
        <v>19588.54</v>
      </c>
    </row>
    <row r="19" spans="1:4">
      <c r="A19" s="4" t="s">
        <v>79</v>
      </c>
      <c r="C19" s="4">
        <v>1722</v>
      </c>
      <c r="D19" s="4">
        <v>1877.41</v>
      </c>
    </row>
    <row r="20" spans="1:4">
      <c r="A20" s="4" t="s">
        <v>80</v>
      </c>
      <c r="C20" s="4">
        <f>SUBTOTAL(9,C18:C19)</f>
        <v>19689</v>
      </c>
      <c r="D20" s="4">
        <f>SUBTOTAL(9,D18:D19)</f>
        <v>21465.95</v>
      </c>
    </row>
    <row r="21" spans="1:1">
      <c r="A21" s="4" t="s">
        <v>81</v>
      </c>
    </row>
  </sheetData>
  <autoFilter ref="A1:XFD13">
    <filterColumn colId="3">
      <filters blank="1">
        <filter val="2340"/>
        <filter val="3350"/>
        <filter val="7020"/>
        <filter val="1071"/>
        <filter val="1962"/>
        <filter val="294"/>
        <filter val="357"/>
        <filter val="1977"/>
        <filter val="1318"/>
        <filter val="19689"/>
      </filters>
    </filterColumn>
    <filterColumn colId="8">
      <filters blank="1"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999228312707385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999228291128131</v>
      </c>
      <c r="B3" s="1" t="s">
        <v>119</v>
      </c>
      <c r="C3" s="1" t="s">
        <v>120</v>
      </c>
      <c r="D3" s="1" t="s">
        <v>103</v>
      </c>
      <c r="E3" s="1" t="s">
        <v>121</v>
      </c>
      <c r="F3" s="1" t="s">
        <v>122</v>
      </c>
      <c r="G3" s="1" t="s">
        <v>106</v>
      </c>
      <c r="H3" s="1" t="s">
        <v>107</v>
      </c>
      <c r="I3" s="1" t="s">
        <v>123</v>
      </c>
      <c r="J3" s="1" t="s">
        <v>109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999228265509163</v>
      </c>
      <c r="B4" s="1" t="s">
        <v>125</v>
      </c>
      <c r="C4" s="1" t="s">
        <v>126</v>
      </c>
      <c r="D4" s="1" t="s">
        <v>103</v>
      </c>
      <c r="E4" s="1" t="s">
        <v>127</v>
      </c>
      <c r="F4" s="1" t="s">
        <v>122</v>
      </c>
      <c r="G4" s="1" t="s">
        <v>106</v>
      </c>
      <c r="H4" s="1" t="s">
        <v>107</v>
      </c>
      <c r="I4" s="1" t="s">
        <v>128</v>
      </c>
      <c r="J4" s="1" t="s">
        <v>109</v>
      </c>
      <c r="K4" s="1" t="s">
        <v>128</v>
      </c>
      <c r="L4" s="1" t="s">
        <v>128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129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999228257996537</v>
      </c>
      <c r="B5" s="1" t="s">
        <v>130</v>
      </c>
      <c r="C5" s="1" t="s">
        <v>131</v>
      </c>
      <c r="D5" s="1" t="s">
        <v>103</v>
      </c>
      <c r="E5" s="1" t="s">
        <v>132</v>
      </c>
      <c r="F5" s="1" t="s">
        <v>133</v>
      </c>
      <c r="G5" s="1" t="s">
        <v>106</v>
      </c>
      <c r="H5" s="1" t="s">
        <v>107</v>
      </c>
      <c r="I5" s="1" t="s">
        <v>134</v>
      </c>
      <c r="J5" s="1" t="s">
        <v>109</v>
      </c>
      <c r="K5" s="1" t="s">
        <v>134</v>
      </c>
      <c r="L5" s="1" t="s">
        <v>134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135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999227333657703</v>
      </c>
      <c r="B6" s="1" t="s">
        <v>136</v>
      </c>
      <c r="C6" s="1" t="s">
        <v>137</v>
      </c>
      <c r="D6" s="1" t="s">
        <v>103</v>
      </c>
      <c r="E6" s="1" t="s">
        <v>138</v>
      </c>
      <c r="F6" s="1" t="s">
        <v>122</v>
      </c>
      <c r="G6" s="1" t="s">
        <v>106</v>
      </c>
      <c r="H6" s="1" t="s">
        <v>107</v>
      </c>
      <c r="I6" s="1" t="s">
        <v>139</v>
      </c>
      <c r="J6" s="1" t="s">
        <v>109</v>
      </c>
      <c r="K6" s="1" t="s">
        <v>139</v>
      </c>
      <c r="L6" s="1" t="s">
        <v>139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140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999227295650455</v>
      </c>
      <c r="B7" s="1" t="s">
        <v>141</v>
      </c>
      <c r="C7" s="1" t="s">
        <v>142</v>
      </c>
      <c r="D7" s="1" t="s">
        <v>103</v>
      </c>
      <c r="E7" s="1" t="s">
        <v>143</v>
      </c>
      <c r="F7" s="1" t="s">
        <v>122</v>
      </c>
      <c r="G7" s="1" t="s">
        <v>106</v>
      </c>
      <c r="H7" s="1" t="s">
        <v>107</v>
      </c>
      <c r="I7" s="1" t="s">
        <v>144</v>
      </c>
      <c r="J7" s="1" t="s">
        <v>109</v>
      </c>
      <c r="K7" s="1" t="s">
        <v>144</v>
      </c>
      <c r="L7" s="1" t="s">
        <v>144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145</v>
      </c>
      <c r="S7" s="1" t="s">
        <v>115</v>
      </c>
      <c r="T7" s="1" t="s">
        <v>116</v>
      </c>
      <c r="U7" s="1" t="s">
        <v>117</v>
      </c>
      <c r="V7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2023-11-25T01:16:04Z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