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<sst xmlns="http://schemas.openxmlformats.org/spreadsheetml/2006/main" count="405" uniqueCount="174">
  <si>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</si>
  <si>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</si>
  <si>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</si>
  <si>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</si>
  <si>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</si>
  <si>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</si>
  <si>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</si>
  <si>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</si>
  <si>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</si>
  <si>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</si>
  <si>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</si>
  <si>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</si>
  <si>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</si>
  <si>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</si>
  <si>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</si>
  <si>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</si>
  <si>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</si>
  <si>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</si>
  <si>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</si>
  <si>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</si>
  <si>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</si>
  <si>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</si>
  <si>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</si>
  <si>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</si>
  <si>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</si>
  <si>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999228241084905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</si>
  <si>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</si>
  <si>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</si>
  <si>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</si>
  <si>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</si>
  <si>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</si>
  <si>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WANG/SIJIA,GE/QING</t>
  </si>
  <si>
    <t>CA363231126CNY</t>
  </si>
  <si>
    <t>未提现</t>
  </si>
  <si>
    <t>携程开票</t>
  </si>
  <si>
    <t xml:space="preserve">4162725	</t>
  </si>
  <si>
    <t xml:space="preserve">13085295	</t>
  </si>
  <si>
    <t xml:space="preserve">999228273835345	</t>
  </si>
  <si>
    <t>方块客房 (城市景观)(至少提前5天预订)(至少连住2晚及以上)&lt;双人入住&gt;&lt;内宾&gt;&lt;无早&gt;</t>
  </si>
  <si>
    <t>TANG/WEIBING</t>
  </si>
  <si>
    <t xml:space="preserve">4173327	</t>
  </si>
  <si>
    <t xml:space="preserve">13085538	</t>
  </si>
  <si>
    <t xml:space="preserve">999228320708253	</t>
  </si>
  <si>
    <t>HUANG/LU</t>
  </si>
  <si>
    <t xml:space="preserve">4193827	</t>
  </si>
  <si>
    <t xml:space="preserve">13086769	</t>
  </si>
  <si>
    <t xml:space="preserve">999228320709778	</t>
  </si>
  <si>
    <t>WU/ZHIXIN</t>
  </si>
  <si>
    <t xml:space="preserve">4193829	</t>
  </si>
  <si>
    <t xml:space="preserve">13086773	</t>
  </si>
  <si>
    <t xml:space="preserve">28341890906	</t>
  </si>
  <si>
    <t>[梅州]梅州白天鹅迎宾馆(100697959)</t>
  </si>
  <si>
    <t>商务江景双床房&lt;特惠专享&gt;&lt;双人入住&gt;&lt;双早&gt;&lt;日历房套餐高价值&gt;&lt;新酒店礼盒&gt;</t>
  </si>
  <si>
    <t>姚世杭,张一勤</t>
  </si>
  <si>
    <t xml:space="preserve">	</t>
  </si>
  <si>
    <t xml:space="preserve">28341890903	</t>
  </si>
  <si>
    <t>商务江景大床房&lt;超值特惠&gt;&lt;双人入住&gt;&lt;日历房套餐高价值&gt;&lt;单早&gt;&lt;新酒店礼盒&gt;</t>
  </si>
  <si>
    <t>周广睿</t>
  </si>
  <si>
    <t xml:space="preserve">999228392253630	</t>
  </si>
  <si>
    <t>[梅州]梅州昌盛豪生大酒店(45834822)</t>
  </si>
  <si>
    <t>柚见客家——非遗套房&lt;超值特惠&gt;&lt;双人入住&gt;&lt;双早&gt;</t>
  </si>
  <si>
    <t>周英群</t>
  </si>
  <si>
    <t xml:space="preserve">613633	</t>
  </si>
  <si>
    <t xml:space="preserve">999228392262769	</t>
  </si>
  <si>
    <t>柚见汝——非遗大床房&lt;双人入住&gt;&lt;限量特惠&gt;&lt;单早&gt;</t>
  </si>
  <si>
    <t>周宇航</t>
  </si>
  <si>
    <t xml:space="preserve">613632	</t>
  </si>
  <si>
    <t xml:space="preserve">999227301660203	</t>
  </si>
  <si>
    <t>NI/JIAYI,CAI/WEIWEN</t>
  </si>
  <si>
    <t>CA363231127CNY</t>
  </si>
  <si>
    <t xml:space="preserve">4040690	</t>
  </si>
  <si>
    <t xml:space="preserve">13080045	</t>
  </si>
  <si>
    <t xml:space="preserve">999228262037350	</t>
  </si>
  <si>
    <t>HOU/WENRONG,CAI/JIAXIN,HOU/GUOLIN,FU/JINGJING</t>
  </si>
  <si>
    <t xml:space="preserve">4166284	</t>
  </si>
  <si>
    <t xml:space="preserve">13085180	</t>
  </si>
  <si>
    <t xml:space="preserve">999228304739746	</t>
  </si>
  <si>
    <t>ZHANG/YAZHOU</t>
  </si>
  <si>
    <t xml:space="preserve">4184180	</t>
  </si>
  <si>
    <t xml:space="preserve">13086318	</t>
  </si>
  <si>
    <t xml:space="preserve">999228319922737	</t>
  </si>
  <si>
    <t>MA/XUKE</t>
  </si>
  <si>
    <t xml:space="preserve">4193113	</t>
  </si>
  <si>
    <t xml:space="preserve">13086677	</t>
  </si>
  <si>
    <t xml:space="preserve">999228328109932	</t>
  </si>
  <si>
    <t>DING/YUXUAN</t>
  </si>
  <si>
    <t xml:space="preserve">4196542	</t>
  </si>
  <si>
    <t xml:space="preserve">13086912	</t>
  </si>
  <si>
    <t>，</t>
  </si>
  <si>
    <t>202311062224170077</t>
  </si>
  <si>
    <t>202311062232060076</t>
  </si>
  <si>
    <t>202311092325330020</t>
  </si>
  <si>
    <t>202311092325560071</t>
  </si>
  <si>
    <t>A231127091557481</t>
  </si>
  <si>
    <t>房集：i231127091516 2170.7元</t>
  </si>
  <si>
    <t>CNY / HKD 当前参考汇率: 1.089597612</t>
  </si>
  <si>
    <t>总计：24009.7 CNY/
26160.91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</si>
  <si>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</si>
  <si>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</si>
  <si>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</si>
  <si>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</si>
  <si>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</si>
  <si>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</si>
  <si>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</si>
  <si>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</si>
  <si>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</si>
  <si>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</si>
  <si>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</si>
  <si>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</si>
  <si>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</si>
  <si>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</si>
  <si>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</si>
  <si>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</si>
  <si>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</si>
  <si>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</si>
  <si>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</si>
  <si>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2023-11-05</t>
  </si>
  <si>
    <t>4196542</t>
  </si>
  <si>
    <t>历山酒店</t>
  </si>
  <si>
    <t>DING YUXUAN</t>
  </si>
  <si>
    <t>2023-11-10</t>
  </si>
  <si>
    <t>2023-11-12</t>
  </si>
  <si>
    <t>退房日周结</t>
  </si>
  <si>
    <t>1606.00</t>
  </si>
  <si>
    <t>RMB</t>
  </si>
  <si>
    <t>0</t>
  </si>
  <si>
    <t>0.00</t>
  </si>
  <si>
    <t>携程国内直连(DD)</t>
  </si>
  <si>
    <t>01.011249</t>
  </si>
  <si>
    <t>2023-11-05 14:54:40</t>
  </si>
  <si>
    <t>否</t>
  </si>
  <si>
    <t>汇智国际旅游发展有限公司</t>
  </si>
  <si>
    <t>直连</t>
  </si>
  <si>
    <t>中国</t>
  </si>
  <si>
    <t>2023-11-04</t>
  </si>
  <si>
    <t>4193829</t>
  </si>
  <si>
    <t>WU ZHIXIN</t>
  </si>
  <si>
    <t>2023-11-09</t>
  </si>
  <si>
    <t>2023-11-11</t>
  </si>
  <si>
    <t>1462.00</t>
  </si>
  <si>
    <t>2023-11-05 09:25:20</t>
  </si>
  <si>
    <t>4193827</t>
  </si>
  <si>
    <t>HUANG LU</t>
  </si>
  <si>
    <t>2023-11-05 09:23:26</t>
  </si>
  <si>
    <t>4193113</t>
  </si>
  <si>
    <t>MA XUKE</t>
  </si>
  <si>
    <t>2265.00</t>
  </si>
  <si>
    <t>2023-11-04 20:11:52</t>
  </si>
  <si>
    <t>2023-11-03</t>
  </si>
  <si>
    <t>4184180</t>
  </si>
  <si>
    <t>ZHANG YAZHOU</t>
  </si>
  <si>
    <t>2245.00</t>
  </si>
  <si>
    <t>2023-11-03 19:06:42</t>
  </si>
  <si>
    <t>2023-11-01</t>
  </si>
  <si>
    <t>4173327</t>
  </si>
  <si>
    <t>TANG WEIBING</t>
  </si>
  <si>
    <t>2023-11-06</t>
  </si>
  <si>
    <t>3424.00</t>
  </si>
  <si>
    <t>2023-11-02 09:18:28</t>
  </si>
  <si>
    <t>2023-10-31</t>
  </si>
  <si>
    <t>4166284</t>
  </si>
  <si>
    <t>HOU WENRONG,CAI JIAXIN,HOU GUOLIN,FU JINGJING</t>
  </si>
  <si>
    <t>4512.00</t>
  </si>
  <si>
    <t>2023-11-01 09:29:31</t>
  </si>
  <si>
    <t>4162725</t>
  </si>
  <si>
    <t>WANG SIJIA,GE QING</t>
  </si>
  <si>
    <t>1473.00</t>
  </si>
  <si>
    <t>2023-11-01 13:36:38</t>
  </si>
  <si>
    <t>2023-10-08</t>
  </si>
  <si>
    <t>4040690</t>
  </si>
  <si>
    <t>NI JIAYI,CAI WEIWEN</t>
  </si>
  <si>
    <t>2023-11-08</t>
  </si>
  <si>
    <t>3390.00</t>
  </si>
  <si>
    <t>2023-10-11 09:11:31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</si>
</sst>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581025</xdr:colOff>
      <xdr:row>59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8680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45239</v>
      </c>
      <c r="G2" s="6">
        <v>45241</v>
      </c>
      <c r="H2" s="4">
        <v>1</v>
      </c>
      <c r="I2" s="4">
        <v>2</v>
      </c>
      <c r="J2" s="4">
        <v>2</v>
      </c>
      <c r="K2" s="4" t="s">
        <v>30</v>
      </c>
      <c r="L2" s="4">
        <v>1473</v>
      </c>
      <c r="M2" s="4">
        <v>1473</v>
      </c>
      <c r="N2" s="4" t="s">
        <v>31</v>
      </c>
      <c r="O2" s="4" t="s">
        <v>32</v>
      </c>
      <c r="P2" s="4" t="s">
        <v>33</v>
      </c>
      <c r="Q2" s="4">
        <v>0</v>
      </c>
      <c r="R2" s="7">
        <v>45230</v>
      </c>
      <c r="S2" s="6">
        <v>45256</v>
      </c>
      <c r="T2" s="4" t="s">
        <v>34</v>
      </c>
      <c r="U2" s="4">
        <v>1473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45236</v>
      </c>
      <c r="G3" s="6">
        <v>45241</v>
      </c>
      <c r="H3" s="4">
        <v>1</v>
      </c>
      <c r="I3" s="4">
        <v>5</v>
      </c>
      <c r="J3" s="4">
        <v>5</v>
      </c>
      <c r="K3" s="4" t="s">
        <v>30</v>
      </c>
      <c r="L3" s="4">
        <v>3424</v>
      </c>
      <c r="M3" s="4">
        <v>3424</v>
      </c>
      <c r="N3" s="4" t="s">
        <v>39</v>
      </c>
      <c r="O3" s="4" t="s">
        <v>32</v>
      </c>
      <c r="P3" s="4" t="s">
        <v>33</v>
      </c>
      <c r="Q3" s="4">
        <v>0</v>
      </c>
      <c r="R3" s="7">
        <v>45231</v>
      </c>
      <c r="S3" s="6">
        <v>45256</v>
      </c>
      <c r="T3" s="4" t="s">
        <v>34</v>
      </c>
      <c r="U3" s="4">
        <v>3424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45239</v>
      </c>
      <c r="G4" s="6">
        <v>45241</v>
      </c>
      <c r="H4" s="4">
        <v>1</v>
      </c>
      <c r="I4" s="4">
        <v>2</v>
      </c>
      <c r="J4" s="4">
        <v>2</v>
      </c>
      <c r="K4" s="4" t="s">
        <v>30</v>
      </c>
      <c r="L4" s="4">
        <v>1462</v>
      </c>
      <c r="M4" s="4">
        <v>1462</v>
      </c>
      <c r="N4" s="4" t="s">
        <v>43</v>
      </c>
      <c r="O4" s="4" t="s">
        <v>32</v>
      </c>
      <c r="P4" s="4" t="s">
        <v>33</v>
      </c>
      <c r="Q4" s="4">
        <v>0</v>
      </c>
      <c r="R4" s="7">
        <v>45234</v>
      </c>
      <c r="S4" s="6">
        <v>45256</v>
      </c>
      <c r="T4" s="4" t="s">
        <v>34</v>
      </c>
      <c r="U4" s="4">
        <v>1462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45239</v>
      </c>
      <c r="G5" s="6">
        <v>45241</v>
      </c>
      <c r="H5" s="4">
        <v>1</v>
      </c>
      <c r="I5" s="4">
        <v>2</v>
      </c>
      <c r="J5" s="4">
        <v>2</v>
      </c>
      <c r="K5" s="4" t="s">
        <v>30</v>
      </c>
      <c r="L5" s="4">
        <v>1462</v>
      </c>
      <c r="M5" s="4">
        <v>1462</v>
      </c>
      <c r="N5" s="4" t="s">
        <v>47</v>
      </c>
      <c r="O5" s="4" t="s">
        <v>32</v>
      </c>
      <c r="P5" s="4" t="s">
        <v>33</v>
      </c>
      <c r="Q5" s="4">
        <v>0</v>
      </c>
      <c r="R5" s="7">
        <v>45234</v>
      </c>
      <c r="S5" s="6">
        <v>45256</v>
      </c>
      <c r="T5" s="4" t="s">
        <v>34</v>
      </c>
      <c r="U5" s="4">
        <v>1462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45240</v>
      </c>
      <c r="G6" s="6">
        <v>45241</v>
      </c>
      <c r="H6" s="4">
        <v>2</v>
      </c>
      <c r="I6" s="4">
        <v>1</v>
      </c>
      <c r="J6" s="4">
        <v>2</v>
      </c>
      <c r="K6" s="4" t="s">
        <v>30</v>
      </c>
      <c r="L6" s="4">
        <v>714</v>
      </c>
      <c r="M6" s="4">
        <v>714</v>
      </c>
      <c r="N6" s="4" t="s">
        <v>53</v>
      </c>
      <c r="O6" s="4" t="s">
        <v>32</v>
      </c>
      <c r="P6" s="4" t="s">
        <v>33</v>
      </c>
      <c r="Q6" s="4">
        <v>0</v>
      </c>
      <c r="R6" s="7">
        <v>45236</v>
      </c>
      <c r="S6" s="6">
        <v>45256</v>
      </c>
      <c r="T6" s="4" t="s">
        <v>34</v>
      </c>
      <c r="U6" s="4">
        <v>714</v>
      </c>
      <c r="V6" s="4">
        <v>0</v>
      </c>
      <c r="W6" s="4">
        <v>0</v>
      </c>
      <c r="X6" s="4" t="s">
        <v>54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51</v>
      </c>
      <c r="E7" s="4" t="s">
        <v>56</v>
      </c>
      <c r="F7" s="6">
        <v>45240</v>
      </c>
      <c r="G7" s="6">
        <v>45241</v>
      </c>
      <c r="H7" s="4">
        <v>1</v>
      </c>
      <c r="I7" s="4">
        <v>1</v>
      </c>
      <c r="J7" s="4">
        <v>1</v>
      </c>
      <c r="K7" s="4" t="s">
        <v>30</v>
      </c>
      <c r="L7" s="4">
        <v>294</v>
      </c>
      <c r="M7" s="4">
        <v>294</v>
      </c>
      <c r="N7" s="4" t="s">
        <v>57</v>
      </c>
      <c r="O7" s="4" t="s">
        <v>32</v>
      </c>
      <c r="P7" s="4" t="s">
        <v>33</v>
      </c>
      <c r="Q7" s="4">
        <v>0</v>
      </c>
      <c r="R7" s="7">
        <v>45236</v>
      </c>
      <c r="S7" s="6">
        <v>45256</v>
      </c>
      <c r="T7" s="4" t="s">
        <v>34</v>
      </c>
      <c r="U7" s="4">
        <v>294</v>
      </c>
      <c r="V7" s="4">
        <v>0</v>
      </c>
      <c r="W7" s="4">
        <v>0</v>
      </c>
      <c r="X7" s="4" t="s">
        <v>54</v>
      </c>
      <c r="Y7" s="4" t="s">
        <v>54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45240</v>
      </c>
      <c r="G8" s="6">
        <v>45241</v>
      </c>
      <c r="H8" s="4">
        <v>1</v>
      </c>
      <c r="I8" s="4">
        <v>1</v>
      </c>
      <c r="J8" s="4">
        <v>1</v>
      </c>
      <c r="K8" s="4" t="s">
        <v>30</v>
      </c>
      <c r="L8" s="4">
        <v>782.6</v>
      </c>
      <c r="M8" s="4">
        <v>782.6</v>
      </c>
      <c r="N8" s="4" t="s">
        <v>61</v>
      </c>
      <c r="O8" s="4" t="s">
        <v>32</v>
      </c>
      <c r="P8" s="4" t="s">
        <v>33</v>
      </c>
      <c r="Q8" s="4">
        <v>0</v>
      </c>
      <c r="R8" s="7">
        <v>45239.0000115741</v>
      </c>
      <c r="S8" s="6">
        <v>45256</v>
      </c>
      <c r="T8" s="4" t="s">
        <v>34</v>
      </c>
      <c r="U8" s="4">
        <v>782.6</v>
      </c>
      <c r="V8" s="4">
        <v>0</v>
      </c>
      <c r="W8" s="4">
        <v>0</v>
      </c>
      <c r="X8" s="4" t="s">
        <v>54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59</v>
      </c>
      <c r="E9" s="4" t="s">
        <v>64</v>
      </c>
      <c r="F9" s="6">
        <v>45240</v>
      </c>
      <c r="G9" s="6">
        <v>45241</v>
      </c>
      <c r="H9" s="4">
        <v>1</v>
      </c>
      <c r="I9" s="4">
        <v>1</v>
      </c>
      <c r="J9" s="4">
        <v>1</v>
      </c>
      <c r="K9" s="4" t="s">
        <v>30</v>
      </c>
      <c r="L9" s="4">
        <v>380.1</v>
      </c>
      <c r="M9" s="4">
        <v>380.1</v>
      </c>
      <c r="N9" s="4" t="s">
        <v>65</v>
      </c>
      <c r="O9" s="4" t="s">
        <v>32</v>
      </c>
      <c r="P9" s="4" t="s">
        <v>33</v>
      </c>
      <c r="Q9" s="4">
        <v>0</v>
      </c>
      <c r="R9" s="7">
        <v>45239</v>
      </c>
      <c r="S9" s="6">
        <v>45256</v>
      </c>
      <c r="T9" s="4" t="s">
        <v>34</v>
      </c>
      <c r="U9" s="4">
        <v>380.1</v>
      </c>
      <c r="V9" s="4">
        <v>0</v>
      </c>
      <c r="W9" s="4">
        <v>0</v>
      </c>
      <c r="X9" s="4" t="s">
        <v>54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45238</v>
      </c>
      <c r="G10" s="6">
        <v>45242</v>
      </c>
      <c r="H10" s="4">
        <v>1</v>
      </c>
      <c r="I10" s="4">
        <v>4</v>
      </c>
      <c r="J10" s="4">
        <v>4</v>
      </c>
      <c r="K10" s="4" t="s">
        <v>30</v>
      </c>
      <c r="L10" s="4">
        <v>3390</v>
      </c>
      <c r="M10" s="4">
        <v>3390</v>
      </c>
      <c r="N10" s="4" t="s">
        <v>68</v>
      </c>
      <c r="O10" s="4" t="s">
        <v>69</v>
      </c>
      <c r="P10" s="4" t="s">
        <v>33</v>
      </c>
      <c r="Q10" s="4">
        <v>0</v>
      </c>
      <c r="R10" s="7">
        <v>45207</v>
      </c>
      <c r="S10" s="6">
        <v>45257</v>
      </c>
      <c r="T10" s="4" t="s">
        <v>34</v>
      </c>
      <c r="U10" s="4">
        <v>3390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28</v>
      </c>
      <c r="E11" s="4" t="s">
        <v>38</v>
      </c>
      <c r="F11" s="6">
        <v>45239</v>
      </c>
      <c r="G11" s="6">
        <v>45242</v>
      </c>
      <c r="H11" s="4">
        <v>2</v>
      </c>
      <c r="I11" s="4">
        <v>3</v>
      </c>
      <c r="J11" s="4">
        <v>6</v>
      </c>
      <c r="K11" s="4" t="s">
        <v>30</v>
      </c>
      <c r="L11" s="4">
        <v>4512</v>
      </c>
      <c r="M11" s="4">
        <v>4512</v>
      </c>
      <c r="N11" s="4" t="s">
        <v>73</v>
      </c>
      <c r="O11" s="4" t="s">
        <v>69</v>
      </c>
      <c r="P11" s="4" t="s">
        <v>33</v>
      </c>
      <c r="Q11" s="4">
        <v>0</v>
      </c>
      <c r="R11" s="7">
        <v>45230.0000115741</v>
      </c>
      <c r="S11" s="6">
        <v>45257</v>
      </c>
      <c r="T11" s="4" t="s">
        <v>34</v>
      </c>
      <c r="U11" s="4">
        <v>4512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45239</v>
      </c>
      <c r="G12" s="6">
        <v>45242</v>
      </c>
      <c r="H12" s="4">
        <v>1</v>
      </c>
      <c r="I12" s="4">
        <v>3</v>
      </c>
      <c r="J12" s="4">
        <v>3</v>
      </c>
      <c r="K12" s="4" t="s">
        <v>30</v>
      </c>
      <c r="L12" s="4">
        <v>2245</v>
      </c>
      <c r="M12" s="4">
        <v>2245</v>
      </c>
      <c r="N12" s="4" t="s">
        <v>77</v>
      </c>
      <c r="O12" s="4" t="s">
        <v>69</v>
      </c>
      <c r="P12" s="4" t="s">
        <v>33</v>
      </c>
      <c r="Q12" s="4">
        <v>0</v>
      </c>
      <c r="R12" s="7">
        <v>45233.0000115741</v>
      </c>
      <c r="S12" s="6">
        <v>45257</v>
      </c>
      <c r="T12" s="4" t="s">
        <v>34</v>
      </c>
      <c r="U12" s="4">
        <v>2245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28</v>
      </c>
      <c r="E13" s="4" t="s">
        <v>38</v>
      </c>
      <c r="F13" s="6">
        <v>45239</v>
      </c>
      <c r="G13" s="6">
        <v>45242</v>
      </c>
      <c r="H13" s="4">
        <v>1</v>
      </c>
      <c r="I13" s="4">
        <v>3</v>
      </c>
      <c r="J13" s="4">
        <v>3</v>
      </c>
      <c r="K13" s="4" t="s">
        <v>30</v>
      </c>
      <c r="L13" s="4">
        <v>2265</v>
      </c>
      <c r="M13" s="4">
        <v>2265</v>
      </c>
      <c r="N13" s="4" t="s">
        <v>81</v>
      </c>
      <c r="O13" s="4" t="s">
        <v>69</v>
      </c>
      <c r="P13" s="4" t="s">
        <v>33</v>
      </c>
      <c r="Q13" s="4">
        <v>0</v>
      </c>
      <c r="R13" s="7">
        <v>45234</v>
      </c>
      <c r="S13" s="6">
        <v>45257</v>
      </c>
      <c r="T13" s="4" t="s">
        <v>34</v>
      </c>
      <c r="U13" s="4">
        <v>2265</v>
      </c>
      <c r="V13" s="4">
        <v>0</v>
      </c>
      <c r="W13" s="4">
        <v>0</v>
      </c>
      <c r="X13" s="4" t="s">
        <v>82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45240</v>
      </c>
      <c r="G14" s="6">
        <v>45242</v>
      </c>
      <c r="H14" s="4">
        <v>1</v>
      </c>
      <c r="I14" s="4">
        <v>2</v>
      </c>
      <c r="J14" s="4">
        <v>2</v>
      </c>
      <c r="K14" s="4" t="s">
        <v>30</v>
      </c>
      <c r="L14" s="4">
        <v>1606</v>
      </c>
      <c r="M14" s="4">
        <v>1606</v>
      </c>
      <c r="N14" s="4" t="s">
        <v>85</v>
      </c>
      <c r="O14" s="4" t="s">
        <v>69</v>
      </c>
      <c r="P14" s="4" t="s">
        <v>33</v>
      </c>
      <c r="Q14" s="4">
        <v>0</v>
      </c>
      <c r="R14" s="7">
        <v>45235.0000115741</v>
      </c>
      <c r="S14" s="6">
        <v>45257</v>
      </c>
      <c r="T14" s="4" t="s">
        <v>34</v>
      </c>
      <c r="U14" s="4">
        <v>1606</v>
      </c>
      <c r="V14" s="4">
        <v>0</v>
      </c>
      <c r="W14" s="4">
        <v>0</v>
      </c>
      <c r="X14" s="4" t="s">
        <v>86</v>
      </c>
      <c r="Y14" s="4" t="s">
        <v>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5">
        <v>999228241084905</v>
      </c>
      <c r="B2" s="6">
        <v>45239</v>
      </c>
      <c r="C2" s="6">
        <v>45241</v>
      </c>
      <c r="D2" s="4">
        <v>1473</v>
      </c>
      <c r="E2" s="4" t="str">
        <f>VLOOKUP(A2,HOP!A:L,12,0)</f>
        <v>1473.00</v>
      </c>
      <c r="F2" s="4" t="str">
        <f>VLOOKUP(A2,HOP!A:C,3,0)</f>
        <v>4162725</v>
      </c>
      <c r="G2" s="4">
        <f>D2-E2</f>
        <v>0</v>
      </c>
      <c r="H2" s="4" t="str">
        <f>$H$1&amp;F2</f>
        <v>，4162725</v>
      </c>
      <c r="I2" s="4" t="str">
        <f>VLOOKUP(A2,HOP!A:U,21,0)</f>
        <v>直连</v>
      </c>
    </row>
    <row r="3" s="4" customFormat="1" spans="1:9">
      <c r="A3" s="5">
        <v>999228273835345</v>
      </c>
      <c r="B3" s="6">
        <v>45236</v>
      </c>
      <c r="C3" s="6">
        <v>45241</v>
      </c>
      <c r="D3" s="4">
        <v>3424</v>
      </c>
      <c r="E3" s="4" t="str">
        <f>VLOOKUP(A3,HOP!A:L,12,0)</f>
        <v>3424.00</v>
      </c>
      <c r="F3" s="4" t="str">
        <f>VLOOKUP(A3,HOP!A:C,3,0)</f>
        <v>4173327</v>
      </c>
      <c r="G3" s="4">
        <f t="shared" ref="G3:G14" si="0">D3-E3</f>
        <v>0</v>
      </c>
      <c r="H3" s="4" t="str">
        <f t="shared" ref="H3:H14" si="1">$H$1&amp;F3</f>
        <v>，4173327</v>
      </c>
      <c r="I3" s="4" t="str">
        <f>VLOOKUP(A3,HOP!A:U,21,0)</f>
        <v>直连</v>
      </c>
    </row>
    <row r="4" s="4" customFormat="1" spans="1:9">
      <c r="A4" s="5">
        <v>999228320708253</v>
      </c>
      <c r="B4" s="6">
        <v>45239</v>
      </c>
      <c r="C4" s="6">
        <v>45241</v>
      </c>
      <c r="D4" s="4">
        <v>1462</v>
      </c>
      <c r="E4" s="4" t="str">
        <f>VLOOKUP(A4,HOP!A:L,12,0)</f>
        <v>1462.00</v>
      </c>
      <c r="F4" s="4" t="str">
        <f>VLOOKUP(A4,HOP!A:C,3,0)</f>
        <v>4193827</v>
      </c>
      <c r="G4" s="4">
        <f t="shared" si="0"/>
        <v>0</v>
      </c>
      <c r="H4" s="4" t="str">
        <f t="shared" si="1"/>
        <v>，4193827</v>
      </c>
      <c r="I4" s="4" t="str">
        <f>VLOOKUP(A4,HOP!A:U,21,0)</f>
        <v>直连</v>
      </c>
    </row>
    <row r="5" s="4" customFormat="1" spans="1:9">
      <c r="A5" s="5">
        <v>999228320709778</v>
      </c>
      <c r="B5" s="6">
        <v>45239</v>
      </c>
      <c r="C5" s="6">
        <v>45241</v>
      </c>
      <c r="D5" s="4">
        <v>1462</v>
      </c>
      <c r="E5" s="4" t="str">
        <f>VLOOKUP(A5,HOP!A:L,12,0)</f>
        <v>1462.00</v>
      </c>
      <c r="F5" s="4" t="str">
        <f>VLOOKUP(A5,HOP!A:C,3,0)</f>
        <v>4193829</v>
      </c>
      <c r="G5" s="4">
        <f t="shared" si="0"/>
        <v>0</v>
      </c>
      <c r="H5" s="4" t="str">
        <f t="shared" si="1"/>
        <v>，4193829</v>
      </c>
      <c r="I5" s="4" t="str">
        <f>VLOOKUP(A5,HOP!A:U,21,0)</f>
        <v>直连</v>
      </c>
    </row>
    <row r="6" s="4" customFormat="1" hidden="1" spans="1:10">
      <c r="A6" s="5">
        <v>28341890906</v>
      </c>
      <c r="B6" s="6">
        <v>45240</v>
      </c>
      <c r="C6" s="6">
        <v>45241</v>
      </c>
      <c r="D6" s="4">
        <v>714</v>
      </c>
      <c r="E6" s="4">
        <v>714</v>
      </c>
      <c r="F6" s="8" t="s">
        <v>89</v>
      </c>
      <c r="G6" s="4">
        <f t="shared" si="0"/>
        <v>0</v>
      </c>
      <c r="H6" s="4" t="str">
        <f t="shared" si="1"/>
        <v>，202311062224170077</v>
      </c>
      <c r="I6" s="4" t="e">
        <f>VLOOKUP(A6,HOP!A:U,21,0)</f>
        <v>#N/A</v>
      </c>
      <c r="J6" s="4">
        <v>11.6</v>
      </c>
    </row>
    <row r="7" s="4" customFormat="1" hidden="1" spans="1:10">
      <c r="A7" s="5">
        <v>28341890903</v>
      </c>
      <c r="B7" s="6">
        <v>45240</v>
      </c>
      <c r="C7" s="6">
        <v>45241</v>
      </c>
      <c r="D7" s="4">
        <v>294</v>
      </c>
      <c r="E7" s="4">
        <v>294</v>
      </c>
      <c r="F7" s="8" t="s">
        <v>90</v>
      </c>
      <c r="G7" s="4">
        <f t="shared" si="0"/>
        <v>0</v>
      </c>
      <c r="H7" s="4" t="str">
        <f t="shared" si="1"/>
        <v>，202311062232060076</v>
      </c>
      <c r="I7" s="4" t="e">
        <f>VLOOKUP(A7,HOP!A:U,21,0)</f>
        <v>#N/A</v>
      </c>
      <c r="J7" s="4">
        <v>11.6</v>
      </c>
    </row>
    <row r="8" s="4" customFormat="1" hidden="1" spans="1:10">
      <c r="A8" s="5">
        <v>999228392253630</v>
      </c>
      <c r="B8" s="6">
        <v>45240</v>
      </c>
      <c r="C8" s="6">
        <v>45241</v>
      </c>
      <c r="D8" s="4">
        <v>782.6</v>
      </c>
      <c r="E8" s="4">
        <v>782.6</v>
      </c>
      <c r="F8" s="8" t="s">
        <v>91</v>
      </c>
      <c r="G8" s="4">
        <f t="shared" si="0"/>
        <v>0</v>
      </c>
      <c r="H8" s="4" t="str">
        <f t="shared" si="1"/>
        <v>，202311092325330020</v>
      </c>
      <c r="I8" s="4" t="e">
        <f>VLOOKUP(A8,HOP!A:U,21,0)</f>
        <v>#N/A</v>
      </c>
      <c r="J8" s="4">
        <v>11.9</v>
      </c>
    </row>
    <row r="9" s="4" customFormat="1" hidden="1" spans="1:10">
      <c r="A9" s="5">
        <v>999228392262769</v>
      </c>
      <c r="B9" s="6">
        <v>45240</v>
      </c>
      <c r="C9" s="6">
        <v>45241</v>
      </c>
      <c r="D9" s="4">
        <v>380.1</v>
      </c>
      <c r="E9" s="4">
        <v>380.1</v>
      </c>
      <c r="F9" s="8" t="s">
        <v>92</v>
      </c>
      <c r="G9" s="4">
        <f t="shared" si="0"/>
        <v>0</v>
      </c>
      <c r="H9" s="4" t="str">
        <f t="shared" si="1"/>
        <v>，202311092325560071</v>
      </c>
      <c r="I9" s="4" t="e">
        <f>VLOOKUP(A9,HOP!A:U,21,0)</f>
        <v>#N/A</v>
      </c>
      <c r="J9" s="4">
        <v>11.9</v>
      </c>
    </row>
    <row r="10" s="4" customFormat="1" spans="1:9">
      <c r="A10" s="5">
        <v>999227301660203</v>
      </c>
      <c r="B10" s="6">
        <v>45238</v>
      </c>
      <c r="C10" s="6">
        <v>45242</v>
      </c>
      <c r="D10" s="4">
        <v>3390</v>
      </c>
      <c r="E10" s="4" t="str">
        <f>VLOOKUP(A10,HOP!A:L,12,0)</f>
        <v>3390.00</v>
      </c>
      <c r="F10" s="4" t="str">
        <f>VLOOKUP(A10,HOP!A:C,3,0)</f>
        <v>4040690</v>
      </c>
      <c r="G10" s="4">
        <f t="shared" si="0"/>
        <v>0</v>
      </c>
      <c r="H10" s="4" t="str">
        <f t="shared" si="1"/>
        <v>，4040690</v>
      </c>
      <c r="I10" s="4" t="str">
        <f>VLOOKUP(A10,HOP!A:U,21,0)</f>
        <v>直连</v>
      </c>
    </row>
    <row r="11" s="4" customFormat="1" spans="1:9">
      <c r="A11" s="5">
        <v>999228262037350</v>
      </c>
      <c r="B11" s="6">
        <v>45239</v>
      </c>
      <c r="C11" s="6">
        <v>45242</v>
      </c>
      <c r="D11" s="4">
        <v>4512</v>
      </c>
      <c r="E11" s="4" t="str">
        <f>VLOOKUP(A11,HOP!A:L,12,0)</f>
        <v>4512.00</v>
      </c>
      <c r="F11" s="4" t="str">
        <f>VLOOKUP(A11,HOP!A:C,3,0)</f>
        <v>4166284</v>
      </c>
      <c r="G11" s="4">
        <f t="shared" si="0"/>
        <v>0</v>
      </c>
      <c r="H11" s="4" t="str">
        <f t="shared" si="1"/>
        <v>，4166284</v>
      </c>
      <c r="I11" s="4" t="str">
        <f>VLOOKUP(A11,HOP!A:U,21,0)</f>
        <v>直连</v>
      </c>
    </row>
    <row r="12" s="4" customFormat="1" spans="1:9">
      <c r="A12" s="5">
        <v>999228304739746</v>
      </c>
      <c r="B12" s="6">
        <v>45239</v>
      </c>
      <c r="C12" s="6">
        <v>45242</v>
      </c>
      <c r="D12" s="4">
        <v>2245</v>
      </c>
      <c r="E12" s="4" t="str">
        <f>VLOOKUP(A12,HOP!A:L,12,0)</f>
        <v>2245.00</v>
      </c>
      <c r="F12" s="4" t="str">
        <f>VLOOKUP(A12,HOP!A:C,3,0)</f>
        <v>4184180</v>
      </c>
      <c r="G12" s="4">
        <f t="shared" si="0"/>
        <v>0</v>
      </c>
      <c r="H12" s="4" t="str">
        <f t="shared" si="1"/>
        <v>，4184180</v>
      </c>
      <c r="I12" s="4" t="str">
        <f>VLOOKUP(A12,HOP!A:U,21,0)</f>
        <v>直连</v>
      </c>
    </row>
    <row r="13" s="4" customFormat="1" spans="1:9">
      <c r="A13" s="5">
        <v>999228319922737</v>
      </c>
      <c r="B13" s="6">
        <v>45239</v>
      </c>
      <c r="C13" s="6">
        <v>45242</v>
      </c>
      <c r="D13" s="4">
        <v>2265</v>
      </c>
      <c r="E13" s="4" t="str">
        <f>VLOOKUP(A13,HOP!A:L,12,0)</f>
        <v>2265.00</v>
      </c>
      <c r="F13" s="4" t="str">
        <f>VLOOKUP(A13,HOP!A:C,3,0)</f>
        <v>4193113</v>
      </c>
      <c r="G13" s="4">
        <f t="shared" si="0"/>
        <v>0</v>
      </c>
      <c r="H13" s="4" t="str">
        <f t="shared" si="1"/>
        <v>，4193113</v>
      </c>
      <c r="I13" s="4" t="str">
        <f>VLOOKUP(A13,HOP!A:U,21,0)</f>
        <v>直连</v>
      </c>
    </row>
    <row r="14" s="4" customFormat="1" spans="1:9">
      <c r="A14" s="5">
        <v>999228328109932</v>
      </c>
      <c r="B14" s="6">
        <v>45240</v>
      </c>
      <c r="C14" s="6">
        <v>45242</v>
      </c>
      <c r="D14" s="4">
        <v>1606</v>
      </c>
      <c r="E14" s="4" t="str">
        <f>VLOOKUP(A14,HOP!A:L,12,0)</f>
        <v>1606.00</v>
      </c>
      <c r="F14" s="4" t="str">
        <f>VLOOKUP(A14,HOP!A:C,3,0)</f>
        <v>4196542</v>
      </c>
      <c r="G14" s="4">
        <f t="shared" si="0"/>
        <v>0</v>
      </c>
      <c r="H14" s="4" t="str">
        <f t="shared" si="1"/>
        <v>，4196542</v>
      </c>
      <c r="I14" s="4" t="str">
        <f>VLOOKUP(A14,HOP!A:U,21,0)</f>
        <v>直连</v>
      </c>
    </row>
    <row r="16" spans="4:4">
      <c r="D16" s="4">
        <f>SUM(D2:D15)</f>
        <v>24009.7</v>
      </c>
    </row>
    <row r="20" spans="1:4">
      <c r="A20" s="4" t="s">
        <v>93</v>
      </c>
      <c r="C20" s="4">
        <v>21839</v>
      </c>
      <c r="D20" s="4">
        <v>23795.72</v>
      </c>
    </row>
    <row r="21" spans="1:4">
      <c r="A21" s="4" t="s">
        <v>94</v>
      </c>
      <c r="C21" s="4">
        <v>2170.7</v>
      </c>
      <c r="D21" s="4">
        <v>2365.19</v>
      </c>
    </row>
    <row r="22" spans="1:4">
      <c r="A22" s="4" t="s">
        <v>95</v>
      </c>
      <c r="C22" s="4">
        <f>SUBTOTAL(9,C20:C21)</f>
        <v>24009.7</v>
      </c>
      <c r="D22" s="4">
        <f>SUBTOTAL(9,D20:D21)</f>
        <v>26160.91</v>
      </c>
    </row>
    <row r="23" spans="1:1">
      <c r="A23" s="4" t="s">
        <v>96</v>
      </c>
    </row>
  </sheetData>
  <autoFilter ref="A1:XFD23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999228328109932</v>
      </c>
      <c r="B2" s="1" t="s">
        <v>116</v>
      </c>
      <c r="C2" s="1" t="s">
        <v>117</v>
      </c>
      <c r="D2" s="1" t="s">
        <v>118</v>
      </c>
      <c r="E2" s="1" t="s">
        <v>119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999228320709778</v>
      </c>
      <c r="B3" s="1" t="s">
        <v>134</v>
      </c>
      <c r="C3" s="1" t="s">
        <v>135</v>
      </c>
      <c r="D3" s="1" t="s">
        <v>118</v>
      </c>
      <c r="E3" s="1" t="s">
        <v>136</v>
      </c>
      <c r="F3" s="1" t="s">
        <v>137</v>
      </c>
      <c r="G3" s="1" t="s">
        <v>138</v>
      </c>
      <c r="H3" s="1" t="s">
        <v>122</v>
      </c>
      <c r="I3" s="1" t="s">
        <v>139</v>
      </c>
      <c r="J3" s="1" t="s">
        <v>124</v>
      </c>
      <c r="K3" s="1" t="s">
        <v>139</v>
      </c>
      <c r="L3" s="1" t="s">
        <v>139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140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3">
        <v>999228320708253</v>
      </c>
      <c r="B4" s="1" t="s">
        <v>134</v>
      </c>
      <c r="C4" s="1" t="s">
        <v>141</v>
      </c>
      <c r="D4" s="1" t="s">
        <v>118</v>
      </c>
      <c r="E4" s="1" t="s">
        <v>142</v>
      </c>
      <c r="F4" s="1" t="s">
        <v>137</v>
      </c>
      <c r="G4" s="1" t="s">
        <v>138</v>
      </c>
      <c r="H4" s="1" t="s">
        <v>122</v>
      </c>
      <c r="I4" s="1" t="s">
        <v>139</v>
      </c>
      <c r="J4" s="1" t="s">
        <v>124</v>
      </c>
      <c r="K4" s="1" t="s">
        <v>139</v>
      </c>
      <c r="L4" s="1" t="s">
        <v>139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3">
        <v>999228319922737</v>
      </c>
      <c r="B5" s="1" t="s">
        <v>134</v>
      </c>
      <c r="C5" s="1" t="s">
        <v>144</v>
      </c>
      <c r="D5" s="1" t="s">
        <v>118</v>
      </c>
      <c r="E5" s="1" t="s">
        <v>145</v>
      </c>
      <c r="F5" s="1" t="s">
        <v>137</v>
      </c>
      <c r="G5" s="1" t="s">
        <v>121</v>
      </c>
      <c r="H5" s="1" t="s">
        <v>122</v>
      </c>
      <c r="I5" s="1" t="s">
        <v>146</v>
      </c>
      <c r="J5" s="1" t="s">
        <v>124</v>
      </c>
      <c r="K5" s="1" t="s">
        <v>146</v>
      </c>
      <c r="L5" s="1" t="s">
        <v>146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147</v>
      </c>
      <c r="S5" s="1" t="s">
        <v>130</v>
      </c>
      <c r="T5" s="1" t="s">
        <v>131</v>
      </c>
      <c r="U5" s="1" t="s">
        <v>132</v>
      </c>
      <c r="V5" s="1" t="s">
        <v>133</v>
      </c>
    </row>
    <row r="6" s="1" customFormat="1" spans="1:22">
      <c r="A6" s="3">
        <v>999228304739746</v>
      </c>
      <c r="B6" s="1" t="s">
        <v>148</v>
      </c>
      <c r="C6" s="1" t="s">
        <v>149</v>
      </c>
      <c r="D6" s="1" t="s">
        <v>118</v>
      </c>
      <c r="E6" s="1" t="s">
        <v>150</v>
      </c>
      <c r="F6" s="1" t="s">
        <v>137</v>
      </c>
      <c r="G6" s="1" t="s">
        <v>121</v>
      </c>
      <c r="H6" s="1" t="s">
        <v>122</v>
      </c>
      <c r="I6" s="1" t="s">
        <v>151</v>
      </c>
      <c r="J6" s="1" t="s">
        <v>124</v>
      </c>
      <c r="K6" s="1" t="s">
        <v>151</v>
      </c>
      <c r="L6" s="1" t="s">
        <v>151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152</v>
      </c>
      <c r="S6" s="1" t="s">
        <v>130</v>
      </c>
      <c r="T6" s="1" t="s">
        <v>131</v>
      </c>
      <c r="U6" s="1" t="s">
        <v>132</v>
      </c>
      <c r="V6" s="1" t="s">
        <v>133</v>
      </c>
    </row>
    <row r="7" s="1" customFormat="1" spans="1:22">
      <c r="A7" s="3">
        <v>999228273835345</v>
      </c>
      <c r="B7" s="1" t="s">
        <v>153</v>
      </c>
      <c r="C7" s="1" t="s">
        <v>154</v>
      </c>
      <c r="D7" s="1" t="s">
        <v>118</v>
      </c>
      <c r="E7" s="1" t="s">
        <v>155</v>
      </c>
      <c r="F7" s="1" t="s">
        <v>156</v>
      </c>
      <c r="G7" s="1" t="s">
        <v>138</v>
      </c>
      <c r="H7" s="1" t="s">
        <v>122</v>
      </c>
      <c r="I7" s="1" t="s">
        <v>157</v>
      </c>
      <c r="J7" s="1" t="s">
        <v>124</v>
      </c>
      <c r="K7" s="1" t="s">
        <v>157</v>
      </c>
      <c r="L7" s="1" t="s">
        <v>157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158</v>
      </c>
      <c r="S7" s="1" t="s">
        <v>130</v>
      </c>
      <c r="T7" s="1" t="s">
        <v>131</v>
      </c>
      <c r="U7" s="1" t="s">
        <v>132</v>
      </c>
      <c r="V7" s="1" t="s">
        <v>133</v>
      </c>
    </row>
    <row r="8" s="1" customFormat="1" spans="1:22">
      <c r="A8" s="3">
        <v>999228262037350</v>
      </c>
      <c r="B8" s="1" t="s">
        <v>159</v>
      </c>
      <c r="C8" s="1" t="s">
        <v>160</v>
      </c>
      <c r="D8" s="1" t="s">
        <v>118</v>
      </c>
      <c r="E8" s="1" t="s">
        <v>161</v>
      </c>
      <c r="F8" s="1" t="s">
        <v>137</v>
      </c>
      <c r="G8" s="1" t="s">
        <v>121</v>
      </c>
      <c r="H8" s="1" t="s">
        <v>122</v>
      </c>
      <c r="I8" s="1" t="s">
        <v>162</v>
      </c>
      <c r="J8" s="1" t="s">
        <v>124</v>
      </c>
      <c r="K8" s="1" t="s">
        <v>162</v>
      </c>
      <c r="L8" s="1" t="s">
        <v>162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163</v>
      </c>
      <c r="S8" s="1" t="s">
        <v>130</v>
      </c>
      <c r="T8" s="1" t="s">
        <v>131</v>
      </c>
      <c r="U8" s="1" t="s">
        <v>132</v>
      </c>
      <c r="V8" s="1" t="s">
        <v>133</v>
      </c>
    </row>
    <row r="9" s="1" customFormat="1" spans="1:22">
      <c r="A9" s="3">
        <v>999228241084905</v>
      </c>
      <c r="B9" s="1" t="s">
        <v>159</v>
      </c>
      <c r="C9" s="1" t="s">
        <v>164</v>
      </c>
      <c r="D9" s="1" t="s">
        <v>118</v>
      </c>
      <c r="E9" s="1" t="s">
        <v>165</v>
      </c>
      <c r="F9" s="1" t="s">
        <v>137</v>
      </c>
      <c r="G9" s="1" t="s">
        <v>138</v>
      </c>
      <c r="H9" s="1" t="s">
        <v>122</v>
      </c>
      <c r="I9" s="1" t="s">
        <v>166</v>
      </c>
      <c r="J9" s="1" t="s">
        <v>124</v>
      </c>
      <c r="K9" s="1" t="s">
        <v>166</v>
      </c>
      <c r="L9" s="1" t="s">
        <v>166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167</v>
      </c>
      <c r="S9" s="1" t="s">
        <v>130</v>
      </c>
      <c r="T9" s="1" t="s">
        <v>131</v>
      </c>
      <c r="U9" s="1" t="s">
        <v>132</v>
      </c>
      <c r="V9" s="1" t="s">
        <v>133</v>
      </c>
    </row>
    <row r="10" s="1" customFormat="1" spans="1:22">
      <c r="A10" s="3">
        <v>999227301660203</v>
      </c>
      <c r="B10" s="1" t="s">
        <v>168</v>
      </c>
      <c r="C10" s="1" t="s">
        <v>169</v>
      </c>
      <c r="D10" s="1" t="s">
        <v>118</v>
      </c>
      <c r="E10" s="1" t="s">
        <v>170</v>
      </c>
      <c r="F10" s="1" t="s">
        <v>171</v>
      </c>
      <c r="G10" s="1" t="s">
        <v>121</v>
      </c>
      <c r="H10" s="1" t="s">
        <v>122</v>
      </c>
      <c r="I10" s="1" t="s">
        <v>172</v>
      </c>
      <c r="J10" s="1" t="s">
        <v>124</v>
      </c>
      <c r="K10" s="1" t="s">
        <v>172</v>
      </c>
      <c r="L10" s="1" t="s">
        <v>172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173</v>
      </c>
      <c r="S10" s="1" t="s">
        <v>130</v>
      </c>
      <c r="T10" s="1" t="s">
        <v>131</v>
      </c>
      <c r="U10" s="1" t="s">
        <v>132</v>
      </c>
      <c r="V10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2023-11-27T01:17:48Z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