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<sst xmlns="http://schemas.openxmlformats.org/spreadsheetml/2006/main" count="264" uniqueCount="129">
  <si>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</si>
  <si>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</si>
  <si>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</si>
  <si>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</si>
  <si>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</si>
  <si>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</si>
  <si>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</si>
  <si>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</si>
  <si>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</si>
  <si>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</si>
  <si>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</si>
  <si>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</si>
  <si>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</si>
  <si>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</si>
  <si>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</si>
  <si>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</si>
  <si>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</si>
  <si>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</si>
  <si>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</si>
  <si>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</si>
  <si>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</si>
  <si>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</si>
  <si>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</si>
  <si>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</si>
  <si>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</si>
  <si>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999228268280640	</t>
  </si>
  <si>
    <t>Ctrip</t>
  </si>
  <si>
    <t>正常</t>
  </si>
  <si>
    <t>[香港]历山酒店(Hotel Alexandra)(105646626)</t>
  </si>
  <si>
    <t>方块客房 (城市景观)(至少提前5天预订)(至少连住2晚及以上)&lt;双人入住&gt;&lt;内宾&gt;&lt;无早&gt;</t>
  </si>
  <si>
    <t>CNY</t>
  </si>
  <si>
    <t>QIU/CHUNFENG,QIU/YUXIONG</t>
  </si>
  <si>
    <t>CA363231128CNY</t>
  </si>
  <si>
    <t>未提现</t>
  </si>
  <si>
    <t>携程开票</t>
  </si>
  <si>
    <t xml:space="preserve">4169637	</t>
  </si>
  <si>
    <t xml:space="preserve">13085373	</t>
  </si>
  <si>
    <t xml:space="preserve">999228284248439	</t>
  </si>
  <si>
    <t>REN/QINGLIAN</t>
  </si>
  <si>
    <t xml:space="preserve">4176517	</t>
  </si>
  <si>
    <t xml:space="preserve">13085735	</t>
  </si>
  <si>
    <t xml:space="preserve">999228306651939	</t>
  </si>
  <si>
    <t>梅花客房 (城市景观)(至少提前5天预订)(至少连住2晚及以上)&lt;双人入住&gt;&lt;内宾&gt;&lt;无早&gt;</t>
  </si>
  <si>
    <t>ZHUANG/QIAOLING</t>
  </si>
  <si>
    <t xml:space="preserve">4184621	</t>
  </si>
  <si>
    <t xml:space="preserve">13086317	</t>
  </si>
  <si>
    <t xml:space="preserve">999228316510576	</t>
  </si>
  <si>
    <t>LIU/JIAMING,RAO/HUIJUAN</t>
  </si>
  <si>
    <t xml:space="preserve">4189764	</t>
  </si>
  <si>
    <t xml:space="preserve">13086600	</t>
  </si>
  <si>
    <t xml:space="preserve">999228320420979	</t>
  </si>
  <si>
    <t>LI/JIE,HUANG/BIN</t>
  </si>
  <si>
    <t xml:space="preserve">4193485	</t>
  </si>
  <si>
    <t xml:space="preserve">13086766	</t>
  </si>
  <si>
    <t>取消</t>
  </si>
  <si>
    <t xml:space="preserve">999228367611546	</t>
  </si>
  <si>
    <t>[梅州]梅州白天鹅迎宾馆(100697959)</t>
  </si>
  <si>
    <t>商务江景双床房&lt;特惠专享&gt;&lt;双人入住&gt;&lt;双早&gt;&lt;日历房套餐高价值&gt;&lt;新酒店礼盒&gt;</t>
  </si>
  <si>
    <t>吉俏梅,马继红</t>
  </si>
  <si>
    <t xml:space="preserve">	</t>
  </si>
  <si>
    <t xml:space="preserve">999228415128101	</t>
  </si>
  <si>
    <t>商务江景双床房&lt;超值特惠&gt;&lt;双人入住&gt;&lt;日历房套餐高价值&gt;&lt;单早&gt;&lt;新酒店礼盒&gt;</t>
  </si>
  <si>
    <t>杨祁,杨宇雄</t>
  </si>
  <si>
    <t xml:space="preserve">999228418424303	</t>
  </si>
  <si>
    <t>商务江景双床房&lt;特惠促销&gt;&lt;双人入住&gt;&lt;双早&gt;&lt;日历房套餐高价值&gt;&lt;新酒店礼盒&gt;</t>
  </si>
  <si>
    <t>宋国玲</t>
  </si>
  <si>
    <t>，</t>
  </si>
  <si>
    <t>999228367611546</t>
  </si>
  <si>
    <t>202311082150040077</t>
  </si>
  <si>
    <t>999228418424303</t>
  </si>
  <si>
    <t>202311111302350079</t>
  </si>
  <si>
    <t>A231128090910481</t>
  </si>
  <si>
    <t>房集：i231128090540 1057元</t>
  </si>
  <si>
    <t>CNY / HKD 当前参考汇率: 1.088909457</t>
  </si>
  <si>
    <t>总计： 14110 CNY/
15364.51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</si>
  <si>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</si>
  <si>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</si>
  <si>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</si>
  <si>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</si>
  <si>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</si>
  <si>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</si>
  <si>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</si>
  <si>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</si>
  <si>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</si>
  <si>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</si>
  <si>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</si>
  <si>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</si>
  <si>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</si>
  <si>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</si>
  <si>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</si>
  <si>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</si>
  <si>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</si>
  <si>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</si>
  <si>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</si>
  <si>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2023-11-04</t>
  </si>
  <si>
    <t>4193485</t>
  </si>
  <si>
    <t>历山酒店</t>
  </si>
  <si>
    <t>LI JIE,HUANG BIN</t>
  </si>
  <si>
    <t>2023-11-11</t>
  </si>
  <si>
    <t>2023-11-13</t>
  </si>
  <si>
    <t>退房日周结</t>
  </si>
  <si>
    <t>1457.00</t>
  </si>
  <si>
    <t>RMB</t>
  </si>
  <si>
    <t>0</t>
  </si>
  <si>
    <t>0.00</t>
  </si>
  <si>
    <t>携程国内直连(DD)</t>
  </si>
  <si>
    <t>01.011249</t>
  </si>
  <si>
    <t>2023-11-05 09:18:18</t>
  </si>
  <si>
    <t>否</t>
  </si>
  <si>
    <t>汇智国际旅游发展有限公司</t>
  </si>
  <si>
    <t>直连</t>
  </si>
  <si>
    <t>中国</t>
  </si>
  <si>
    <t>4189764</t>
  </si>
  <si>
    <t>LIU JIAMING,RAO HUIJUAN</t>
  </si>
  <si>
    <t>2023-11-10</t>
  </si>
  <si>
    <t>2240.00</t>
  </si>
  <si>
    <t>2023-11-04 15:42:58</t>
  </si>
  <si>
    <t>2023-11-03</t>
  </si>
  <si>
    <t>4184621</t>
  </si>
  <si>
    <t>ZHUANG QIAOLING</t>
  </si>
  <si>
    <t>2023-11-08</t>
  </si>
  <si>
    <t>3558.00</t>
  </si>
  <si>
    <t>2023-11-03 19:04:24</t>
  </si>
  <si>
    <t>2023-11-01</t>
  </si>
  <si>
    <t>4169637</t>
  </si>
  <si>
    <t>QIU CHUNFENG,QIU YUXIONG</t>
  </si>
  <si>
    <t>2023-11-09</t>
  </si>
  <si>
    <t>5798.00</t>
  </si>
  <si>
    <t>2023-11-01 15:51:07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</si>
</sst>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16</xdr:col>
      <xdr:colOff>66675</xdr:colOff>
      <xdr:row>52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1725275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45239</v>
      </c>
      <c r="G2" s="6">
        <v>45243</v>
      </c>
      <c r="H2" s="4">
        <v>2</v>
      </c>
      <c r="I2" s="4">
        <v>4</v>
      </c>
      <c r="J2" s="4">
        <v>8</v>
      </c>
      <c r="K2" s="4" t="s">
        <v>30</v>
      </c>
      <c r="L2" s="4">
        <v>5798</v>
      </c>
      <c r="M2" s="4">
        <v>5798</v>
      </c>
      <c r="N2" s="4" t="s">
        <v>31</v>
      </c>
      <c r="O2" s="4" t="s">
        <v>32</v>
      </c>
      <c r="P2" s="4" t="s">
        <v>33</v>
      </c>
      <c r="Q2" s="4">
        <v>0</v>
      </c>
      <c r="R2" s="8">
        <v>45231.0000115741</v>
      </c>
      <c r="S2" s="6">
        <v>45258</v>
      </c>
      <c r="T2" s="4" t="s">
        <v>34</v>
      </c>
      <c r="U2" s="4">
        <v>5798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45241</v>
      </c>
      <c r="G3" s="6">
        <v>45243</v>
      </c>
      <c r="H3" s="4">
        <v>1</v>
      </c>
      <c r="I3" s="4">
        <v>2</v>
      </c>
      <c r="J3" s="4">
        <v>2</v>
      </c>
      <c r="K3" s="4" t="s">
        <v>30</v>
      </c>
      <c r="L3" s="4">
        <v>1447</v>
      </c>
      <c r="M3" s="4">
        <v>1447</v>
      </c>
      <c r="N3" s="4" t="s">
        <v>38</v>
      </c>
      <c r="O3" s="4" t="s">
        <v>32</v>
      </c>
      <c r="P3" s="4" t="s">
        <v>33</v>
      </c>
      <c r="Q3" s="4">
        <v>0</v>
      </c>
      <c r="R3" s="8">
        <v>45232.0000115741</v>
      </c>
      <c r="S3" s="6">
        <v>45258</v>
      </c>
      <c r="T3" s="4" t="s">
        <v>34</v>
      </c>
      <c r="U3" s="4">
        <v>1447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42</v>
      </c>
      <c r="F4" s="6">
        <v>45238</v>
      </c>
      <c r="G4" s="6">
        <v>45243</v>
      </c>
      <c r="H4" s="4">
        <v>1</v>
      </c>
      <c r="I4" s="4">
        <v>5</v>
      </c>
      <c r="J4" s="4">
        <v>5</v>
      </c>
      <c r="K4" s="4" t="s">
        <v>30</v>
      </c>
      <c r="L4" s="4">
        <v>3558</v>
      </c>
      <c r="M4" s="4">
        <v>3558</v>
      </c>
      <c r="N4" s="4" t="s">
        <v>43</v>
      </c>
      <c r="O4" s="4" t="s">
        <v>32</v>
      </c>
      <c r="P4" s="4" t="s">
        <v>33</v>
      </c>
      <c r="Q4" s="4">
        <v>0</v>
      </c>
      <c r="R4" s="8">
        <v>45233</v>
      </c>
      <c r="S4" s="6">
        <v>45258</v>
      </c>
      <c r="T4" s="4" t="s">
        <v>34</v>
      </c>
      <c r="U4" s="4">
        <v>3558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42</v>
      </c>
      <c r="F5" s="6">
        <v>45240</v>
      </c>
      <c r="G5" s="6">
        <v>45243</v>
      </c>
      <c r="H5" s="4">
        <v>1</v>
      </c>
      <c r="I5" s="4">
        <v>3</v>
      </c>
      <c r="J5" s="4">
        <v>3</v>
      </c>
      <c r="K5" s="4" t="s">
        <v>30</v>
      </c>
      <c r="L5" s="4">
        <v>2240</v>
      </c>
      <c r="M5" s="4">
        <v>2240</v>
      </c>
      <c r="N5" s="4" t="s">
        <v>47</v>
      </c>
      <c r="O5" s="4" t="s">
        <v>32</v>
      </c>
      <c r="P5" s="4" t="s">
        <v>33</v>
      </c>
      <c r="Q5" s="4">
        <v>0</v>
      </c>
      <c r="R5" s="8">
        <v>45234.0000115741</v>
      </c>
      <c r="S5" s="6">
        <v>45258</v>
      </c>
      <c r="T5" s="4" t="s">
        <v>34</v>
      </c>
      <c r="U5" s="4">
        <v>2240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28</v>
      </c>
      <c r="E6" s="4" t="s">
        <v>42</v>
      </c>
      <c r="F6" s="6">
        <v>45241</v>
      </c>
      <c r="G6" s="6">
        <v>45243</v>
      </c>
      <c r="H6" s="4">
        <v>1</v>
      </c>
      <c r="I6" s="4">
        <v>2</v>
      </c>
      <c r="J6" s="4">
        <v>2</v>
      </c>
      <c r="K6" s="4" t="s">
        <v>30</v>
      </c>
      <c r="L6" s="4">
        <v>1457</v>
      </c>
      <c r="M6" s="4">
        <v>1457</v>
      </c>
      <c r="N6" s="4" t="s">
        <v>51</v>
      </c>
      <c r="O6" s="4" t="s">
        <v>32</v>
      </c>
      <c r="P6" s="4" t="s">
        <v>33</v>
      </c>
      <c r="Q6" s="4">
        <v>0</v>
      </c>
      <c r="R6" s="8">
        <v>45234.0000115741</v>
      </c>
      <c r="S6" s="6">
        <v>45258</v>
      </c>
      <c r="T6" s="4" t="s">
        <v>34</v>
      </c>
      <c r="U6" s="4">
        <v>1457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37</v>
      </c>
      <c r="B7" s="4" t="s">
        <v>26</v>
      </c>
      <c r="C7" s="4" t="s">
        <v>54</v>
      </c>
      <c r="D7" s="4" t="s">
        <v>28</v>
      </c>
      <c r="E7" s="4" t="s">
        <v>29</v>
      </c>
      <c r="F7" s="6">
        <v>45241</v>
      </c>
      <c r="G7" s="6">
        <v>45243</v>
      </c>
      <c r="H7" s="4">
        <v>1</v>
      </c>
      <c r="I7" s="4">
        <v>2</v>
      </c>
      <c r="J7" s="4">
        <v>2</v>
      </c>
      <c r="K7" s="4" t="s">
        <v>30</v>
      </c>
      <c r="L7" s="4">
        <v>-1447</v>
      </c>
      <c r="M7" s="4">
        <v>-1447</v>
      </c>
      <c r="N7" s="4" t="s">
        <v>38</v>
      </c>
      <c r="O7" s="4" t="s">
        <v>32</v>
      </c>
      <c r="P7" s="4" t="s">
        <v>33</v>
      </c>
      <c r="Q7" s="4">
        <v>0</v>
      </c>
      <c r="R7" s="8">
        <v>45232.0000115741</v>
      </c>
      <c r="S7" s="6">
        <v>45258</v>
      </c>
      <c r="T7" s="4" t="s">
        <v>34</v>
      </c>
      <c r="U7" s="4">
        <v>-1447</v>
      </c>
      <c r="V7" s="4">
        <v>0</v>
      </c>
      <c r="W7" s="4">
        <v>0</v>
      </c>
      <c r="X7" s="4" t="s">
        <v>39</v>
      </c>
      <c r="Y7" s="4" t="s">
        <v>40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45242</v>
      </c>
      <c r="G8" s="6">
        <v>45243</v>
      </c>
      <c r="H8" s="4">
        <v>2</v>
      </c>
      <c r="I8" s="4">
        <v>1</v>
      </c>
      <c r="J8" s="4">
        <v>2</v>
      </c>
      <c r="K8" s="4" t="s">
        <v>30</v>
      </c>
      <c r="L8" s="4">
        <v>714</v>
      </c>
      <c r="M8" s="4">
        <v>714</v>
      </c>
      <c r="N8" s="4" t="s">
        <v>58</v>
      </c>
      <c r="O8" s="4" t="s">
        <v>32</v>
      </c>
      <c r="P8" s="4" t="s">
        <v>33</v>
      </c>
      <c r="Q8" s="4">
        <v>0</v>
      </c>
      <c r="R8" s="8">
        <v>45238.0000115741</v>
      </c>
      <c r="S8" s="6">
        <v>45258</v>
      </c>
      <c r="T8" s="4" t="s">
        <v>34</v>
      </c>
      <c r="U8" s="4">
        <v>714</v>
      </c>
      <c r="V8" s="4">
        <v>0</v>
      </c>
      <c r="W8" s="4">
        <v>0</v>
      </c>
      <c r="X8" s="4" t="s">
        <v>59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56</v>
      </c>
      <c r="E9" s="4" t="s">
        <v>61</v>
      </c>
      <c r="F9" s="6">
        <v>45242</v>
      </c>
      <c r="G9" s="6">
        <v>45243</v>
      </c>
      <c r="H9" s="4">
        <v>2</v>
      </c>
      <c r="I9" s="4">
        <v>1</v>
      </c>
      <c r="J9" s="4">
        <v>2</v>
      </c>
      <c r="K9" s="4" t="s">
        <v>30</v>
      </c>
      <c r="L9" s="4">
        <v>588</v>
      </c>
      <c r="M9" s="4">
        <v>588</v>
      </c>
      <c r="N9" s="4" t="s">
        <v>62</v>
      </c>
      <c r="O9" s="4" t="s">
        <v>32</v>
      </c>
      <c r="P9" s="4" t="s">
        <v>33</v>
      </c>
      <c r="Q9" s="4">
        <v>0</v>
      </c>
      <c r="R9" s="8">
        <v>45241.0000115741</v>
      </c>
      <c r="S9" s="6">
        <v>45258</v>
      </c>
      <c r="T9" s="4" t="s">
        <v>34</v>
      </c>
      <c r="U9" s="4">
        <v>588</v>
      </c>
      <c r="V9" s="4">
        <v>0</v>
      </c>
      <c r="W9" s="4">
        <v>0</v>
      </c>
      <c r="X9" s="4" t="s">
        <v>59</v>
      </c>
      <c r="Y9" s="4" t="s">
        <v>59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56</v>
      </c>
      <c r="E10" s="4" t="s">
        <v>64</v>
      </c>
      <c r="F10" s="6">
        <v>45242</v>
      </c>
      <c r="G10" s="6">
        <v>45243</v>
      </c>
      <c r="H10" s="4">
        <v>1</v>
      </c>
      <c r="I10" s="4">
        <v>1</v>
      </c>
      <c r="J10" s="4">
        <v>1</v>
      </c>
      <c r="K10" s="4" t="s">
        <v>30</v>
      </c>
      <c r="L10" s="4">
        <v>343</v>
      </c>
      <c r="M10" s="4">
        <v>343</v>
      </c>
      <c r="N10" s="4" t="s">
        <v>65</v>
      </c>
      <c r="O10" s="4" t="s">
        <v>32</v>
      </c>
      <c r="P10" s="4" t="s">
        <v>33</v>
      </c>
      <c r="Q10" s="4">
        <v>0</v>
      </c>
      <c r="R10" s="8">
        <v>45241.0000115741</v>
      </c>
      <c r="S10" s="6">
        <v>45258</v>
      </c>
      <c r="T10" s="4" t="s">
        <v>34</v>
      </c>
      <c r="U10" s="4">
        <v>343</v>
      </c>
      <c r="V10" s="4">
        <v>0</v>
      </c>
      <c r="W10" s="4">
        <v>0</v>
      </c>
      <c r="X10" s="4" t="s">
        <v>59</v>
      </c>
      <c r="Y10" s="4" t="s">
        <v>59</v>
      </c>
    </row>
    <row r="11" s="4" customFormat="1" spans="1:25">
      <c r="A11" s="4" t="s">
        <v>60</v>
      </c>
      <c r="B11" s="4" t="s">
        <v>26</v>
      </c>
      <c r="C11" s="4" t="s">
        <v>54</v>
      </c>
      <c r="D11" s="4" t="s">
        <v>56</v>
      </c>
      <c r="E11" s="4" t="s">
        <v>61</v>
      </c>
      <c r="F11" s="6">
        <v>45242</v>
      </c>
      <c r="G11" s="6">
        <v>45243</v>
      </c>
      <c r="H11" s="4">
        <v>2</v>
      </c>
      <c r="I11" s="4">
        <v>1</v>
      </c>
      <c r="J11" s="4">
        <v>2</v>
      </c>
      <c r="K11" s="4" t="s">
        <v>30</v>
      </c>
      <c r="L11" s="4">
        <v>-588</v>
      </c>
      <c r="M11" s="4">
        <v>-588</v>
      </c>
      <c r="N11" s="4" t="s">
        <v>62</v>
      </c>
      <c r="O11" s="4" t="s">
        <v>32</v>
      </c>
      <c r="P11" s="4" t="s">
        <v>33</v>
      </c>
      <c r="Q11" s="4">
        <v>0</v>
      </c>
      <c r="R11" s="8">
        <v>45241.0000115741</v>
      </c>
      <c r="S11" s="6">
        <v>45258</v>
      </c>
      <c r="T11" s="4" t="s">
        <v>34</v>
      </c>
      <c r="U11" s="4">
        <v>-588</v>
      </c>
      <c r="V11" s="4">
        <v>0</v>
      </c>
      <c r="W11" s="4">
        <v>0</v>
      </c>
      <c r="X11" s="4" t="s">
        <v>59</v>
      </c>
      <c r="Y11" s="4" t="s">
        <v>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"/>
  <sheetViews>
    <sheetView tabSelected="1" workbookViewId="0">
      <selection activeCell="D15" sqref="D15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</v>
      </c>
    </row>
    <row r="2" s="4" customFormat="1" spans="1:9">
      <c r="A2" s="5">
        <v>999228268280640</v>
      </c>
      <c r="B2" s="6">
        <v>45239</v>
      </c>
      <c r="C2" s="6">
        <v>45243</v>
      </c>
      <c r="D2" s="4">
        <v>5798</v>
      </c>
      <c r="E2" s="4" t="str">
        <f>VLOOKUP(A2,HOP!A:L,12,0)</f>
        <v>5798.00</v>
      </c>
      <c r="F2" s="4" t="str">
        <f>VLOOKUP(A2,HOP!A:C,3,0)</f>
        <v>4169637</v>
      </c>
      <c r="G2" s="4">
        <f>D2-E2</f>
        <v>0</v>
      </c>
      <c r="H2" s="4" t="str">
        <f>$H$1&amp;F2</f>
        <v>，4169637</v>
      </c>
      <c r="I2" s="4" t="str">
        <f>VLOOKUP(A2,HOP!A:U,21,0)</f>
        <v>直连</v>
      </c>
    </row>
    <row r="3" s="4" customFormat="1" hidden="1" spans="1:9">
      <c r="A3" s="5">
        <v>999228284248439</v>
      </c>
      <c r="B3" s="6">
        <v>45241</v>
      </c>
      <c r="C3" s="6">
        <v>45243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9" si="0">D3-E3</f>
        <v>#N/A</v>
      </c>
      <c r="H3" s="4" t="e">
        <f t="shared" ref="H3:H9" si="1">$H$1&amp;F3</f>
        <v>#N/A</v>
      </c>
      <c r="I3" s="4" t="e">
        <f>VLOOKUP(A3,HOP!A:U,21,0)</f>
        <v>#N/A</v>
      </c>
    </row>
    <row r="4" s="4" customFormat="1" spans="1:9">
      <c r="A4" s="5">
        <v>999228306651939</v>
      </c>
      <c r="B4" s="6">
        <v>45238</v>
      </c>
      <c r="C4" s="6">
        <v>45243</v>
      </c>
      <c r="D4" s="4">
        <v>3558</v>
      </c>
      <c r="E4" s="4" t="str">
        <f>VLOOKUP(A4,HOP!A:L,12,0)</f>
        <v>3558.00</v>
      </c>
      <c r="F4" s="4" t="str">
        <f>VLOOKUP(A4,HOP!A:C,3,0)</f>
        <v>4184621</v>
      </c>
      <c r="G4" s="4">
        <f t="shared" si="0"/>
        <v>0</v>
      </c>
      <c r="H4" s="4" t="str">
        <f t="shared" si="1"/>
        <v>，4184621</v>
      </c>
      <c r="I4" s="4" t="str">
        <f>VLOOKUP(A4,HOP!A:U,21,0)</f>
        <v>直连</v>
      </c>
    </row>
    <row r="5" s="4" customFormat="1" spans="1:9">
      <c r="A5" s="5">
        <v>999228316510576</v>
      </c>
      <c r="B5" s="6">
        <v>45240</v>
      </c>
      <c r="C5" s="6">
        <v>45243</v>
      </c>
      <c r="D5" s="4">
        <v>2240</v>
      </c>
      <c r="E5" s="4" t="str">
        <f>VLOOKUP(A5,HOP!A:L,12,0)</f>
        <v>2240.00</v>
      </c>
      <c r="F5" s="4" t="str">
        <f>VLOOKUP(A5,HOP!A:C,3,0)</f>
        <v>4189764</v>
      </c>
      <c r="G5" s="4">
        <f t="shared" si="0"/>
        <v>0</v>
      </c>
      <c r="H5" s="4" t="str">
        <f t="shared" si="1"/>
        <v>，4189764</v>
      </c>
      <c r="I5" s="4" t="str">
        <f>VLOOKUP(A5,HOP!A:U,21,0)</f>
        <v>直连</v>
      </c>
    </row>
    <row r="6" s="4" customFormat="1" spans="1:9">
      <c r="A6" s="5">
        <v>999228320420979</v>
      </c>
      <c r="B6" s="6">
        <v>45241</v>
      </c>
      <c r="C6" s="6">
        <v>45243</v>
      </c>
      <c r="D6" s="4">
        <v>1457</v>
      </c>
      <c r="E6" s="4" t="str">
        <f>VLOOKUP(A6,HOP!A:L,12,0)</f>
        <v>1457.00</v>
      </c>
      <c r="F6" s="4" t="str">
        <f>VLOOKUP(A6,HOP!A:C,3,0)</f>
        <v>4193485</v>
      </c>
      <c r="G6" s="4">
        <f t="shared" si="0"/>
        <v>0</v>
      </c>
      <c r="H6" s="4" t="str">
        <f t="shared" si="1"/>
        <v>，4193485</v>
      </c>
      <c r="I6" s="4" t="str">
        <f>VLOOKUP(A6,HOP!A:U,21,0)</f>
        <v>直连</v>
      </c>
    </row>
    <row r="7" s="4" customFormat="1" hidden="1" spans="1:10">
      <c r="A7" s="9" t="s">
        <v>67</v>
      </c>
      <c r="B7" s="6">
        <v>45242</v>
      </c>
      <c r="C7" s="6">
        <v>45243</v>
      </c>
      <c r="D7" s="4">
        <v>714</v>
      </c>
      <c r="E7" s="7">
        <v>714</v>
      </c>
      <c r="F7" s="10" t="s">
        <v>68</v>
      </c>
      <c r="G7" s="4">
        <f t="shared" si="0"/>
        <v>0</v>
      </c>
      <c r="H7" s="4" t="str">
        <f t="shared" si="1"/>
        <v>，202311082150040077</v>
      </c>
      <c r="I7" s="4" t="e">
        <f>VLOOKUP(A7,HOP!A:U,21,0)</f>
        <v>#N/A</v>
      </c>
      <c r="J7" s="4">
        <v>11.8</v>
      </c>
    </row>
    <row r="8" s="4" customFormat="1" hidden="1" spans="1:9">
      <c r="A8" s="5">
        <v>999228415128101</v>
      </c>
      <c r="B8" s="6">
        <v>45242</v>
      </c>
      <c r="C8" s="6">
        <v>45243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10">
      <c r="A9" s="9" t="s">
        <v>69</v>
      </c>
      <c r="B9" s="6">
        <v>45242</v>
      </c>
      <c r="C9" s="6">
        <v>45243</v>
      </c>
      <c r="D9" s="4">
        <v>343</v>
      </c>
      <c r="E9" s="7">
        <v>343</v>
      </c>
      <c r="F9" s="10" t="s">
        <v>70</v>
      </c>
      <c r="G9" s="4">
        <f t="shared" si="0"/>
        <v>0</v>
      </c>
      <c r="H9" s="4" t="str">
        <f t="shared" si="1"/>
        <v>，202311111302350079</v>
      </c>
      <c r="I9" s="4" t="e">
        <f>VLOOKUP(A9,HOP!A:U,21,0)</f>
        <v>#N/A</v>
      </c>
      <c r="J9" s="4">
        <v>11.11</v>
      </c>
    </row>
    <row r="11" spans="4:4">
      <c r="D11" s="4">
        <f>SUM(D2:D10)</f>
        <v>14110</v>
      </c>
    </row>
    <row r="15" spans="1:4">
      <c r="A15" s="4" t="s">
        <v>71</v>
      </c>
      <c r="C15" s="4">
        <v>13053</v>
      </c>
      <c r="D15" s="4">
        <v>14213.54</v>
      </c>
    </row>
    <row r="16" spans="1:4">
      <c r="A16" s="4" t="s">
        <v>72</v>
      </c>
      <c r="C16" s="4">
        <v>1057</v>
      </c>
      <c r="D16" s="4">
        <v>1150.97</v>
      </c>
    </row>
    <row r="17" spans="1:4">
      <c r="A17" s="4" t="s">
        <v>73</v>
      </c>
      <c r="C17" s="4">
        <f>SUBTOTAL(9,C15:C16)</f>
        <v>14110</v>
      </c>
      <c r="D17" s="4">
        <f>SUBTOTAL(9,D15:D16)</f>
        <v>15364.51</v>
      </c>
    </row>
    <row r="18" spans="1:1">
      <c r="A18" s="4" t="s">
        <v>74</v>
      </c>
    </row>
  </sheetData>
  <autoFilter ref="A1:XFD18">
    <filterColumn colId="3">
      <filters blank="1">
        <filter val="2240"/>
        <filter val="14110"/>
        <filter val="343"/>
        <filter val="714"/>
        <filter val="1457"/>
        <filter val="3558"/>
        <filter val="5798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  <c r="V1" s="2" t="s">
        <v>93</v>
      </c>
    </row>
    <row r="2" s="1" customFormat="1" spans="1:22">
      <c r="A2" s="3">
        <v>999228320420979</v>
      </c>
      <c r="B2" s="1" t="s">
        <v>94</v>
      </c>
      <c r="C2" s="1" t="s">
        <v>95</v>
      </c>
      <c r="D2" s="1" t="s">
        <v>96</v>
      </c>
      <c r="E2" s="1" t="s">
        <v>97</v>
      </c>
      <c r="F2" s="1" t="s">
        <v>98</v>
      </c>
      <c r="G2" s="1" t="s">
        <v>99</v>
      </c>
      <c r="H2" s="1" t="s">
        <v>100</v>
      </c>
      <c r="I2" s="1" t="s">
        <v>101</v>
      </c>
      <c r="J2" s="1" t="s">
        <v>102</v>
      </c>
      <c r="K2" s="1" t="s">
        <v>101</v>
      </c>
      <c r="L2" s="1" t="s">
        <v>101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111</v>
      </c>
    </row>
    <row r="3" s="1" customFormat="1" spans="1:22">
      <c r="A3" s="3">
        <v>999228316510576</v>
      </c>
      <c r="B3" s="1" t="s">
        <v>94</v>
      </c>
      <c r="C3" s="1" t="s">
        <v>112</v>
      </c>
      <c r="D3" s="1" t="s">
        <v>96</v>
      </c>
      <c r="E3" s="1" t="s">
        <v>113</v>
      </c>
      <c r="F3" s="1" t="s">
        <v>114</v>
      </c>
      <c r="G3" s="1" t="s">
        <v>99</v>
      </c>
      <c r="H3" s="1" t="s">
        <v>100</v>
      </c>
      <c r="I3" s="1" t="s">
        <v>115</v>
      </c>
      <c r="J3" s="1" t="s">
        <v>102</v>
      </c>
      <c r="K3" s="1" t="s">
        <v>115</v>
      </c>
      <c r="L3" s="1" t="s">
        <v>115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116</v>
      </c>
      <c r="S3" s="1" t="s">
        <v>108</v>
      </c>
      <c r="T3" s="1" t="s">
        <v>109</v>
      </c>
      <c r="U3" s="1" t="s">
        <v>110</v>
      </c>
      <c r="V3" s="1" t="s">
        <v>111</v>
      </c>
    </row>
    <row r="4" s="1" customFormat="1" spans="1:22">
      <c r="A4" s="3">
        <v>999228306651939</v>
      </c>
      <c r="B4" s="1" t="s">
        <v>117</v>
      </c>
      <c r="C4" s="1" t="s">
        <v>118</v>
      </c>
      <c r="D4" s="1" t="s">
        <v>96</v>
      </c>
      <c r="E4" s="1" t="s">
        <v>119</v>
      </c>
      <c r="F4" s="1" t="s">
        <v>120</v>
      </c>
      <c r="G4" s="1" t="s">
        <v>99</v>
      </c>
      <c r="H4" s="1" t="s">
        <v>100</v>
      </c>
      <c r="I4" s="1" t="s">
        <v>121</v>
      </c>
      <c r="J4" s="1" t="s">
        <v>102</v>
      </c>
      <c r="K4" s="1" t="s">
        <v>121</v>
      </c>
      <c r="L4" s="1" t="s">
        <v>121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106</v>
      </c>
      <c r="R4" s="1" t="s">
        <v>122</v>
      </c>
      <c r="S4" s="1" t="s">
        <v>108</v>
      </c>
      <c r="T4" s="1" t="s">
        <v>109</v>
      </c>
      <c r="U4" s="1" t="s">
        <v>110</v>
      </c>
      <c r="V4" s="1" t="s">
        <v>111</v>
      </c>
    </row>
    <row r="5" s="1" customFormat="1" spans="1:22">
      <c r="A5" s="3">
        <v>999228268280640</v>
      </c>
      <c r="B5" s="1" t="s">
        <v>123</v>
      </c>
      <c r="C5" s="1" t="s">
        <v>124</v>
      </c>
      <c r="D5" s="1" t="s">
        <v>96</v>
      </c>
      <c r="E5" s="1" t="s">
        <v>125</v>
      </c>
      <c r="F5" s="1" t="s">
        <v>126</v>
      </c>
      <c r="G5" s="1" t="s">
        <v>99</v>
      </c>
      <c r="H5" s="1" t="s">
        <v>100</v>
      </c>
      <c r="I5" s="1" t="s">
        <v>127</v>
      </c>
      <c r="J5" s="1" t="s">
        <v>102</v>
      </c>
      <c r="K5" s="1" t="s">
        <v>127</v>
      </c>
      <c r="L5" s="1" t="s">
        <v>127</v>
      </c>
      <c r="M5" s="1" t="s">
        <v>103</v>
      </c>
      <c r="N5" s="1" t="s">
        <v>103</v>
      </c>
      <c r="O5" s="1" t="s">
        <v>104</v>
      </c>
      <c r="P5" s="1" t="s">
        <v>105</v>
      </c>
      <c r="Q5" s="1" t="s">
        <v>106</v>
      </c>
      <c r="R5" s="1" t="s">
        <v>128</v>
      </c>
      <c r="S5" s="1" t="s">
        <v>108</v>
      </c>
      <c r="T5" s="1" t="s">
        <v>109</v>
      </c>
      <c r="U5" s="1" t="s">
        <v>110</v>
      </c>
      <c r="V5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2023-11-28T01:11:19Z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