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<sst xmlns="http://schemas.openxmlformats.org/spreadsheetml/2006/main" count="905" uniqueCount="387">
  <si>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</si>
  <si>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</si>
  <si>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</si>
  <si>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</si>
  <si>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</si>
  <si>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</si>
  <si>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</si>
  <si>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</si>
  <si>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</si>
  <si>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</si>
  <si>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</si>
  <si>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</si>
  <si>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</si>
  <si>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</si>
  <si>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</si>
  <si>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</si>
  <si>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</si>
  <si>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</si>
  <si>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</si>
  <si>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</si>
  <si>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</si>
  <si>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</si>
  <si>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</si>
  <si>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</si>
  <si>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</si>
  <si>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999223469361249	</t>
  </si>
  <si>
    <t>Ctrip</t>
  </si>
  <si>
    <t>正常</t>
  </si>
  <si>
    <t>[曼谷]Quarter 拉普罗酒店 - UHG(The Quarter Ladprao by UHG)(39650633)</t>
  </si>
  <si>
    <t>高级特大床房&lt;2人入住&gt;&lt;不退款&gt;</t>
  </si>
  <si>
    <t>USD</t>
  </si>
  <si>
    <t>Bunbon/Panisara,Bunbon/Panisara</t>
  </si>
  <si>
    <t>CA5326231128USD</t>
  </si>
  <si>
    <t>未提现</t>
  </si>
  <si>
    <t>携程开票</t>
  </si>
  <si>
    <t xml:space="preserve">3194556	</t>
  </si>
  <si>
    <t xml:space="preserve">	</t>
  </si>
  <si>
    <t xml:space="preserve">999226751596882	</t>
  </si>
  <si>
    <t>[曼谷]曼谷素坤逸航站 21 中心酒店(Grande Centre Point Hotel Terminal 21)(37197363)</t>
  </si>
  <si>
    <t>豪华尊贵房&lt;1&gt;&lt;2人入住&gt;&lt;不退款&gt;</t>
  </si>
  <si>
    <t>SUZUKI/SERINA,TAKAHASHI/HARUKA</t>
  </si>
  <si>
    <t xml:space="preserve">3916509	</t>
  </si>
  <si>
    <t xml:space="preserve">450566	</t>
  </si>
  <si>
    <t xml:space="preserve">999227981690241	</t>
  </si>
  <si>
    <t>[清迈]清迈苏米塔雅酒店(Sumittaya Chiangmai Hotel)(44688149)</t>
  </si>
  <si>
    <t>高级双床房&lt;2人入住&gt;&lt;不退款&gt;</t>
  </si>
  <si>
    <t>CHUMPOL/CHATLADA</t>
  </si>
  <si>
    <t xml:space="preserve">4094290	</t>
  </si>
  <si>
    <t xml:space="preserve">999228018340876	</t>
  </si>
  <si>
    <t>[中雅加达]格兰斯莫拉酒店(Grand Cemara Hotel)(39622294)</t>
  </si>
  <si>
    <t>家庭套房&lt;2人入住&gt;&lt;不退款&gt;</t>
  </si>
  <si>
    <t>MASSAGUNI/ROSDIYANI</t>
  </si>
  <si>
    <t xml:space="preserve">4105475	</t>
  </si>
  <si>
    <t xml:space="preserve">999228121774028	</t>
  </si>
  <si>
    <t>[迪拜]迪拜市区索菲特酒店(Sofitel Dubai Downtown)(37206437)</t>
  </si>
  <si>
    <t>奢华双床房&lt;2人入住&gt;&lt;不退款&gt;</t>
  </si>
  <si>
    <t>AMJAD IBRAHIM/ALAMER</t>
  </si>
  <si>
    <t xml:space="preserve">4132379	</t>
  </si>
  <si>
    <t xml:space="preserve">2311210546,2311210548	</t>
  </si>
  <si>
    <t xml:space="preserve">999228143404860	</t>
  </si>
  <si>
    <t>[利兹]利兹中心诺富特酒店(Novotel Leeds Centre)(37225072)</t>
  </si>
  <si>
    <t>标准大号床房带沙发&lt;2人入住&gt;&lt;不退款&gt;</t>
  </si>
  <si>
    <t>LODGE/ASHLEIGH,LODGE/SUE</t>
  </si>
  <si>
    <t xml:space="preserve">4138653	</t>
  </si>
  <si>
    <t xml:space="preserve">2311240676	</t>
  </si>
  <si>
    <t xml:space="preserve">999228159092335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</si>
  <si>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</si>
  <si>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</si>
  <si>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Klein/Oliver</t>
  </si>
  <si>
    <t xml:space="preserve">4141973	</t>
  </si>
  <si>
    <t xml:space="preserve">999228215315571	</t>
  </si>
  <si>
    <t>[芙蓉]芙蓉皇家朱兰酒店(Royale Chulan Seremban)(44692859)</t>
  </si>
  <si>
    <t>高级房&lt;2人入住&gt;&lt;不退款&gt;</t>
  </si>
  <si>
    <t>Marwan/Muhammad Ariffin</t>
  </si>
  <si>
    <t xml:space="preserve">4152945	</t>
  </si>
  <si>
    <t xml:space="preserve">100820	</t>
  </si>
  <si>
    <t xml:space="preserve">999228230062249	</t>
  </si>
  <si>
    <t>[首尔]明洞设计公寓(Mmmio II Design Residence Myeongdong)(44806601)</t>
  </si>
  <si>
    <t>舒适双人房&lt;2人入住&gt;&lt;不退款&gt;&lt;无早&gt;</t>
  </si>
  <si>
    <t>WATANABE/RIKA</t>
  </si>
  <si>
    <t xml:space="preserve">4156354	</t>
  </si>
  <si>
    <t xml:space="preserve">999228257319648	</t>
  </si>
  <si>
    <t>[巴黎]巴黎义大利广场提姆酒店(Hotel Inn Design Paris Place D’Italie (ex Timhotel))(37243810)</t>
  </si>
  <si>
    <t>双人床房&lt;2人入住&gt;&lt;不退款&gt;&lt;早餐&gt;</t>
  </si>
  <si>
    <t>Liu/Qun,Zhao/Hongru</t>
  </si>
  <si>
    <t xml:space="preserve">4164093	</t>
  </si>
  <si>
    <t xml:space="preserve">999228269374084	</t>
  </si>
  <si>
    <t>[罗马]杰尼奥酒店(Hotel Genio)(39044552)</t>
  </si>
  <si>
    <t>大床房&lt;2人入住&gt;&lt;不退款&gt;</t>
  </si>
  <si>
    <t>ALVAREZ/ANAHID CAROLINA</t>
  </si>
  <si>
    <t xml:space="preserve">4170504	</t>
  </si>
  <si>
    <t xml:space="preserve">999228270612721	</t>
  </si>
  <si>
    <t>[柏林]柏林御林广场泰坦尼克酒店(Titanic Gendarmenmarkt Berlin)(37206639)</t>
  </si>
  <si>
    <t>豪华双人房&lt;2人入住&gt;&lt;早餐&gt;</t>
  </si>
  <si>
    <t>li/jinling</t>
  </si>
  <si>
    <t xml:space="preserve">4171262	</t>
  </si>
  <si>
    <t xml:space="preserve">140559055|114635636	</t>
  </si>
  <si>
    <t>取消</t>
  </si>
  <si>
    <t xml:space="preserve">999228273123595	</t>
  </si>
  <si>
    <t>[大阪]大阪日航酒店(Hotel Nikko Osaka)(37197347)</t>
  </si>
  <si>
    <t>高级小型双人房&lt;2&gt;&lt;2人入住&gt;&lt;不适用日本客人&gt;&lt;不退款&gt;</t>
  </si>
  <si>
    <t>ZHU/CHUNHUA,QIAN/WENYING</t>
  </si>
  <si>
    <t xml:space="preserve">4172771	</t>
  </si>
  <si>
    <t xml:space="preserve">999228273716737	</t>
  </si>
  <si>
    <t>[伦敦]金丝雀码头点A酒店(Point A Hotel London Canary Wharf)(46879307)</t>
  </si>
  <si>
    <t>双床房&lt;2人入住&gt;&lt;不退款&gt;</t>
  </si>
  <si>
    <t>Keck/Andreas</t>
  </si>
  <si>
    <t xml:space="preserve">4173241	</t>
  </si>
  <si>
    <t xml:space="preserve">999228317194028	</t>
  </si>
  <si>
    <t>[洛杉矶]洛杉矶国际机场索内斯塔酒店(Sonesta Los Angeles Airport LAX)(37201387)</t>
  </si>
  <si>
    <t>豪华房(大床)&lt;2人入住&gt;&lt;不退款&gt;</t>
  </si>
  <si>
    <t>HSIEH/YITSEN</t>
  </si>
  <si>
    <t xml:space="preserve">4190312	</t>
  </si>
  <si>
    <t xml:space="preserve">31849SE473186	</t>
  </si>
  <si>
    <t xml:space="preserve">999228440795564	</t>
  </si>
  <si>
    <t>[布拉格]安德里亚酒店(Adria Hotel Prague)(39038145)</t>
  </si>
  <si>
    <t>双人房&lt;2人入住&gt;&lt;不退款&gt;&lt;早餐&gt;</t>
  </si>
  <si>
    <t>Eng/Leong Chwee</t>
  </si>
  <si>
    <t xml:space="preserve">4241320	</t>
  </si>
  <si>
    <t xml:space="preserve">-C9HFCUNERK	</t>
  </si>
  <si>
    <t xml:space="preserve">999228488247011	</t>
  </si>
  <si>
    <t>[芭堤雅]芭堤雅花园公寓精品酒店(Pattaya Garden Apartments Boutique Hotel)(39616829)</t>
  </si>
  <si>
    <t>标准双人房, 1 张特大床&lt;2人入住&gt;&lt;不退款&gt;&lt;无早&gt;</t>
  </si>
  <si>
    <t>SUKKHIAO/MAYRISSA</t>
  </si>
  <si>
    <t xml:space="preserve">4259591	</t>
  </si>
  <si>
    <t xml:space="preserve">122579605|122579605	</t>
  </si>
  <si>
    <t xml:space="preserve">999228535671431	</t>
  </si>
  <si>
    <t>[云顶高原]阿瓦讷世界度假村(Resorts World Awana)(37225447)</t>
  </si>
  <si>
    <t>Superior Deluxe&lt;2人入住&gt;&lt;不退款&gt;</t>
  </si>
  <si>
    <t>NASARUDDIN/NUR ATIRA</t>
  </si>
  <si>
    <t xml:space="preserve">4274493	</t>
  </si>
  <si>
    <t xml:space="preserve">999228552813609	</t>
  </si>
  <si>
    <t>DUAN/ZHIGANG</t>
  </si>
  <si>
    <t xml:space="preserve">4279007	</t>
  </si>
  <si>
    <t xml:space="preserve">31849SE479306	</t>
  </si>
  <si>
    <t xml:space="preserve">999228567789696	</t>
  </si>
  <si>
    <t>[阿纳海姆]阿纳海姆希尔顿酒店(Hilton Anaheim)(37201260)</t>
  </si>
  <si>
    <t>特大床房&lt;2人入住&gt;&lt;不退款&gt;</t>
  </si>
  <si>
    <t>Venegas/Lisa Victoria</t>
  </si>
  <si>
    <t xml:space="preserve">4296658	</t>
  </si>
  <si>
    <t xml:space="preserve">2311211447446149145	</t>
  </si>
  <si>
    <t xml:space="preserve">999228570284982	</t>
  </si>
  <si>
    <t>[Khanong Phra]查尔维牧场度假村及乡村俱乐部(Rancho Charnvee Resort &amp; Country Club Khaoyai)(39617410)</t>
  </si>
  <si>
    <t>One Bedroom Villa&lt;2人入住&gt;&lt;不退款&gt;&lt;早餐&gt;</t>
  </si>
  <si>
    <t>KHOMMEE/BANCHA</t>
  </si>
  <si>
    <t xml:space="preserve">4297732	</t>
  </si>
  <si>
    <t xml:space="preserve">-126038422|126038422	</t>
  </si>
  <si>
    <t xml:space="preserve">999228586427456	</t>
  </si>
  <si>
    <t>[陈厝港]JS酒店(JS Hotel)(48387090)</t>
  </si>
  <si>
    <t>豪华客房&lt;2人入住&gt;&lt;不退款&gt;</t>
  </si>
  <si>
    <t>GOH/BRYAN,YEOW/TRICIA</t>
  </si>
  <si>
    <t xml:space="preserve">4304607	</t>
  </si>
  <si>
    <t xml:space="preserve">999228589392255	</t>
  </si>
  <si>
    <t>[清迈]清迈萨拉兰纳酒店(Sala Lanna Chiang Mai)(37205332)</t>
  </si>
  <si>
    <t>河景高级房（带阳台）&lt;2人入住&gt;&lt;不退款&gt;</t>
  </si>
  <si>
    <t>ARIYAPONGSE/KESRIN</t>
  </si>
  <si>
    <t xml:space="preserve">4306882	</t>
  </si>
  <si>
    <t xml:space="preserve">999228589823218	</t>
  </si>
  <si>
    <t>[费城]沃里克酒店-里滕豪斯广场(Warwick Hotel Rittenhouse Square)(37210681)</t>
  </si>
  <si>
    <t>超值特大床房&lt;2人入住&gt;&lt;不退款&gt;&lt;无早&gt;</t>
  </si>
  <si>
    <t>Dean/Jordan</t>
  </si>
  <si>
    <t xml:space="preserve">4307361	</t>
  </si>
  <si>
    <t xml:space="preserve">999228595181993	</t>
  </si>
  <si>
    <t>[旧金山]格兰特广场酒店(Grant Plaza Hotel)(37207281)</t>
  </si>
  <si>
    <t>标准双床房&lt;2人入住&gt;&lt;不退款&gt;</t>
  </si>
  <si>
    <t>Cheon/Yena</t>
  </si>
  <si>
    <t xml:space="preserve">4308737	</t>
  </si>
  <si>
    <t xml:space="preserve">999228602995808	</t>
  </si>
  <si>
    <t>[拉斯维加斯]贝拉吉奥酒店(Bellagio)(37196114)</t>
  </si>
  <si>
    <t>尊贵特大床房&lt;2人入住&gt;&lt;不退款&gt;&lt;无早&gt;</t>
  </si>
  <si>
    <t>Lei/Jing</t>
  </si>
  <si>
    <t xml:space="preserve">4311944	</t>
  </si>
  <si>
    <t xml:space="preserve">918618997	</t>
  </si>
  <si>
    <t>，</t>
  </si>
  <si>
    <t>A231128100037481</t>
  </si>
  <si>
    <t>A231128100123481</t>
  </si>
  <si>
    <t>USD / HKD 当前参考汇率: 7.7898</t>
  </si>
  <si>
    <t>总计：6558.19 USD/
51086.99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</si>
  <si>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</si>
  <si>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</si>
  <si>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</si>
  <si>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</si>
  <si>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</si>
  <si>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</si>
  <si>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</si>
  <si>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</si>
  <si>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</si>
  <si>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</si>
  <si>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</si>
  <si>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</si>
  <si>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</si>
  <si>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</si>
  <si>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</si>
  <si>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</si>
  <si>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</si>
  <si>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</si>
  <si>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</si>
  <si>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</si>
  <si>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3194556</t>
  </si>
  <si>
    <t>Quarter 拉普罗酒店 - UHG</t>
  </si>
  <si>
    <t>Bunbon Panisara,Bunbon Panisara</t>
  </si>
  <si>
    <t>2023-11-23</t>
  </si>
  <si>
    <t>2023-11-25</t>
  </si>
  <si>
    <t>退房日周结</t>
  </si>
  <si>
    <t>923.76</t>
  </si>
  <si>
    <t>134.00</t>
  </si>
  <si>
    <t>0</t>
  </si>
  <si>
    <t>0.00</t>
  </si>
  <si>
    <t>携程盛景国际直连</t>
  </si>
  <si>
    <t>01.010677</t>
  </si>
  <si>
    <t>2023-04-03 14:01:05</t>
  </si>
  <si>
    <t>否</t>
  </si>
  <si>
    <t>汇智国际旅游发展有限公司</t>
  </si>
  <si>
    <t>直连</t>
  </si>
  <si>
    <t>泰国</t>
  </si>
  <si>
    <t>2023-09-11</t>
  </si>
  <si>
    <t>3916509</t>
  </si>
  <si>
    <t>曼谷素坤逸航站 21 中心酒店</t>
  </si>
  <si>
    <t>SUZUKI SERINA,TAKAHASHI HARUKA</t>
  </si>
  <si>
    <t>2134.06</t>
  </si>
  <si>
    <t>289.84</t>
  </si>
  <si>
    <t>2023-09-12 11:36:08</t>
  </si>
  <si>
    <t>直采</t>
  </si>
  <si>
    <t>2023-10-19</t>
  </si>
  <si>
    <t>4094290</t>
  </si>
  <si>
    <t>清迈苏米塔雅酒店</t>
  </si>
  <si>
    <t>CHUMPOL CHATLADA</t>
  </si>
  <si>
    <t>2023-11-24</t>
  </si>
  <si>
    <t>329.44</t>
  </si>
  <si>
    <t>44.93</t>
  </si>
  <si>
    <t>2023-10-19 01:26:07</t>
  </si>
  <si>
    <t>2023-10-21</t>
  </si>
  <si>
    <t>4105475</t>
  </si>
  <si>
    <t>斯莫拉大酒店</t>
  </si>
  <si>
    <t>MASSAGUNI ROSDIYANI</t>
  </si>
  <si>
    <t>2023-11-22</t>
  </si>
  <si>
    <t>739.09</t>
  </si>
  <si>
    <t>100.77</t>
  </si>
  <si>
    <t>2023-10-21 07:36:21</t>
  </si>
  <si>
    <t>印度尼西亚</t>
  </si>
  <si>
    <t>2023-10-26</t>
  </si>
  <si>
    <t>4132379</t>
  </si>
  <si>
    <t>迪拜市区索菲特酒店</t>
  </si>
  <si>
    <t>AMJAD IBRAHIM ALAMER</t>
  </si>
  <si>
    <t>2023-11-21</t>
  </si>
  <si>
    <t>18346.80</t>
  </si>
  <si>
    <t>2503.52</t>
  </si>
  <si>
    <t>2023-10-26 00:24:32</t>
  </si>
  <si>
    <t>阿拉伯联合酋长国</t>
  </si>
  <si>
    <t>2023-10-27</t>
  </si>
  <si>
    <t>4138653</t>
  </si>
  <si>
    <t>诺富特利兹中心酒店</t>
  </si>
  <si>
    <t>LODGE ASHLEIGH,LODGE SUE</t>
  </si>
  <si>
    <t>1092.75</t>
  </si>
  <si>
    <t>148.98</t>
  </si>
  <si>
    <t>2023-10-27 04:11:22</t>
  </si>
  <si>
    <t>英国</t>
  </si>
  <si>
    <t>4141973</t>
  </si>
  <si>
    <t>法兰克福中心弗莱明斯酒店（原法兰克福弗莱明快捷城际酒店）</t>
  </si>
  <si>
    <t>Klein Oliver</t>
  </si>
  <si>
    <t>394.47</t>
  </si>
  <si>
    <t>53.78</t>
  </si>
  <si>
    <t>2023-10-27 17:29:07</t>
  </si>
  <si>
    <t>德国</t>
  </si>
  <si>
    <t>2023-10-29</t>
  </si>
  <si>
    <t>4152945</t>
  </si>
  <si>
    <t>芙蓉皇家朱兰酒店</t>
  </si>
  <si>
    <t>Marwan Muhammad Ariffin</t>
  </si>
  <si>
    <t>329.01</t>
  </si>
  <si>
    <t>44.84</t>
  </si>
  <si>
    <t>2023-10-30 11:48:59</t>
  </si>
  <si>
    <t>马来西亚</t>
  </si>
  <si>
    <t>2023-10-30</t>
  </si>
  <si>
    <t>4156354</t>
  </si>
  <si>
    <t>没有设计文旅明洞 2 号店</t>
  </si>
  <si>
    <t>WATANABE RIKA</t>
  </si>
  <si>
    <t>1417.88</t>
  </si>
  <si>
    <t>193.24</t>
  </si>
  <si>
    <t>2023-10-30 11:42:40</t>
  </si>
  <si>
    <t>韩国</t>
  </si>
  <si>
    <t>2023-10-31</t>
  </si>
  <si>
    <t>4164093</t>
  </si>
  <si>
    <t>巴黎意大利广场Hotel Inn 设计酒店</t>
  </si>
  <si>
    <t>Liu Qun,Zhao Hongru</t>
  </si>
  <si>
    <t>954.83</t>
  </si>
  <si>
    <t>130.30</t>
  </si>
  <si>
    <t>2023-10-31 16:27:18</t>
  </si>
  <si>
    <t>法国</t>
  </si>
  <si>
    <t>2023-11-01</t>
  </si>
  <si>
    <t>4170504</t>
  </si>
  <si>
    <t>罗马吉尼欧酒店</t>
  </si>
  <si>
    <t>ALVAREZ ANAHID CAROLINA</t>
  </si>
  <si>
    <t>728.40</t>
  </si>
  <si>
    <t>99.32</t>
  </si>
  <si>
    <t>2023-11-01 16:42:27</t>
  </si>
  <si>
    <t>意大利</t>
  </si>
  <si>
    <t>4172771</t>
  </si>
  <si>
    <t>大阪日航酒店</t>
  </si>
  <si>
    <t>ZHU CHUNHUA,QIAN WENYING</t>
  </si>
  <si>
    <t>4248.16</t>
  </si>
  <si>
    <t>579.25</t>
  </si>
  <si>
    <t>2023-11-01 21:58:02</t>
  </si>
  <si>
    <t>日本</t>
  </si>
  <si>
    <t>4173241</t>
  </si>
  <si>
    <t>途念酒店 - 伦敦金丝雀码头</t>
  </si>
  <si>
    <t>Keck Andreas</t>
  </si>
  <si>
    <t>973.72</t>
  </si>
  <si>
    <t>132.77</t>
  </si>
  <si>
    <t>2023-11-01 23:11:22</t>
  </si>
  <si>
    <t>2023-11-04</t>
  </si>
  <si>
    <t>4190312</t>
  </si>
  <si>
    <t>洛杉矶国际机场索内斯塔酒店</t>
  </si>
  <si>
    <t>HSIEH YITSEN</t>
  </si>
  <si>
    <t>853.84</t>
  </si>
  <si>
    <t>117.04</t>
  </si>
  <si>
    <t>2023-11-04 13:47:36</t>
  </si>
  <si>
    <t>美国</t>
  </si>
  <si>
    <t>2023-11-12</t>
  </si>
  <si>
    <t>4241320</t>
  </si>
  <si>
    <t>布拉格亚德里亚酒店</t>
  </si>
  <si>
    <t>Eng Leong Chwee</t>
  </si>
  <si>
    <t>1410.17</t>
  </si>
  <si>
    <t>193.02</t>
  </si>
  <si>
    <t>2023-11-12 15:56:16</t>
  </si>
  <si>
    <t>捷克</t>
  </si>
  <si>
    <t>2023-11-15</t>
  </si>
  <si>
    <t>4259591</t>
  </si>
  <si>
    <t>芭达雅花园公寓精品酒店</t>
  </si>
  <si>
    <t>SUKKHIAO MAYRISSA</t>
  </si>
  <si>
    <t>150.93</t>
  </si>
  <si>
    <t>20.76</t>
  </si>
  <si>
    <t>2023-11-15 15:45:29</t>
  </si>
  <si>
    <t>2023-11-19</t>
  </si>
  <si>
    <t>4274493</t>
  </si>
  <si>
    <t>云顶世界阿娃娜</t>
  </si>
  <si>
    <t>NASARUDDIN NUR ATIRA</t>
  </si>
  <si>
    <t>865.45</t>
  </si>
  <si>
    <t>119.65</t>
  </si>
  <si>
    <t>2023-11-19 05:11:51</t>
  </si>
  <si>
    <t>2023-11-20</t>
  </si>
  <si>
    <t>4279007</t>
  </si>
  <si>
    <t>DUAN ZHIGANG</t>
  </si>
  <si>
    <t>895.54</t>
  </si>
  <si>
    <t>123.81</t>
  </si>
  <si>
    <t>2023-11-20 14:11:59</t>
  </si>
  <si>
    <t>4296658</t>
  </si>
  <si>
    <t>阿纳海姆希尔顿酒店</t>
  </si>
  <si>
    <t>Venegas Lisa Victoria</t>
  </si>
  <si>
    <t>2621.23</t>
  </si>
  <si>
    <t>364.84</t>
  </si>
  <si>
    <t>2023-11-21 14:48:01</t>
  </si>
  <si>
    <t>4297732</t>
  </si>
  <si>
    <t>考艾查恩维牧场度假乡村俱乐部</t>
  </si>
  <si>
    <t>KHOMMEE BANCHA</t>
  </si>
  <si>
    <t>3966.76</t>
  </si>
  <si>
    <t>552.12</t>
  </si>
  <si>
    <t>2023-11-21 17:37:40</t>
  </si>
  <si>
    <t>4304607</t>
  </si>
  <si>
    <t>JS Hotel</t>
  </si>
  <si>
    <t>GOH BRYAN,YEOW TRICIA</t>
  </si>
  <si>
    <t>193.98</t>
  </si>
  <si>
    <t>27.10</t>
  </si>
  <si>
    <t>2023-11-22 18:46:59</t>
  </si>
  <si>
    <t>4306882</t>
  </si>
  <si>
    <t>清迈萨拉兰纳酒店</t>
  </si>
  <si>
    <t>ARIYAPONGSE KESRIN</t>
  </si>
  <si>
    <t>630.91</t>
  </si>
  <si>
    <t>88.14</t>
  </si>
  <si>
    <t>2023-11-23 01:05:03</t>
  </si>
  <si>
    <t>4307361</t>
  </si>
  <si>
    <t>费城里滕豪斯广场华威酒店</t>
  </si>
  <si>
    <t>Dean Jordan</t>
  </si>
  <si>
    <t>817.83</t>
  </si>
  <si>
    <t>113.92</t>
  </si>
  <si>
    <t>2023-11-23 07:55:31</t>
  </si>
  <si>
    <t>4308737</t>
  </si>
  <si>
    <t>旧金山嘉蘭酒店</t>
  </si>
  <si>
    <t>Cheon Yena</t>
  </si>
  <si>
    <t>608.20</t>
  </si>
  <si>
    <t>84.72</t>
  </si>
  <si>
    <t>2023-11-23 12:51:32</t>
  </si>
  <si>
    <t>4311944</t>
  </si>
  <si>
    <t>贝拉吉奥度假村</t>
  </si>
  <si>
    <t>Lei Jing</t>
  </si>
  <si>
    <t>2135.97</t>
  </si>
  <si>
    <t>297.53</t>
  </si>
  <si>
    <t>2023-11-23 20:25:16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</si>
</sst>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14</xdr:col>
      <xdr:colOff>552450</xdr:colOff>
      <xdr:row>69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8394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45253</v>
      </c>
      <c r="G2" s="6">
        <v>45255</v>
      </c>
      <c r="H2" s="4">
        <v>1</v>
      </c>
      <c r="I2" s="4">
        <v>2</v>
      </c>
      <c r="J2" s="4">
        <v>2</v>
      </c>
      <c r="K2" s="4" t="s">
        <v>30</v>
      </c>
      <c r="L2" s="4">
        <v>134</v>
      </c>
      <c r="M2" s="4">
        <v>134</v>
      </c>
      <c r="N2" s="4" t="s">
        <v>31</v>
      </c>
      <c r="O2" s="4" t="s">
        <v>32</v>
      </c>
      <c r="P2" s="4" t="s">
        <v>33</v>
      </c>
      <c r="Q2" s="4">
        <v>0</v>
      </c>
      <c r="R2" s="7">
        <v>45019</v>
      </c>
      <c r="S2" s="6">
        <v>45258</v>
      </c>
      <c r="T2" s="4" t="s">
        <v>34</v>
      </c>
      <c r="U2" s="4">
        <v>134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45253</v>
      </c>
      <c r="G3" s="6">
        <v>45255</v>
      </c>
      <c r="H3" s="4">
        <v>1</v>
      </c>
      <c r="I3" s="4">
        <v>2</v>
      </c>
      <c r="J3" s="4">
        <v>2</v>
      </c>
      <c r="K3" s="4" t="s">
        <v>30</v>
      </c>
      <c r="L3" s="4">
        <v>289.84</v>
      </c>
      <c r="M3" s="4">
        <v>289.84</v>
      </c>
      <c r="N3" s="4" t="s">
        <v>40</v>
      </c>
      <c r="O3" s="4" t="s">
        <v>32</v>
      </c>
      <c r="P3" s="4" t="s">
        <v>33</v>
      </c>
      <c r="Q3" s="4">
        <v>0</v>
      </c>
      <c r="R3" s="7">
        <v>45180</v>
      </c>
      <c r="S3" s="6">
        <v>45258</v>
      </c>
      <c r="T3" s="4" t="s">
        <v>34</v>
      </c>
      <c r="U3" s="4">
        <v>289.84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45254</v>
      </c>
      <c r="G4" s="6">
        <v>45255</v>
      </c>
      <c r="H4" s="4">
        <v>1</v>
      </c>
      <c r="I4" s="4">
        <v>1</v>
      </c>
      <c r="J4" s="4">
        <v>1</v>
      </c>
      <c r="K4" s="4" t="s">
        <v>30</v>
      </c>
      <c r="L4" s="4">
        <v>44.93</v>
      </c>
      <c r="M4" s="4">
        <v>44.93</v>
      </c>
      <c r="N4" s="4" t="s">
        <v>46</v>
      </c>
      <c r="O4" s="4" t="s">
        <v>32</v>
      </c>
      <c r="P4" s="4" t="s">
        <v>33</v>
      </c>
      <c r="Q4" s="4">
        <v>0</v>
      </c>
      <c r="R4" s="7">
        <v>45218.0000115741</v>
      </c>
      <c r="S4" s="6">
        <v>45258</v>
      </c>
      <c r="T4" s="4" t="s">
        <v>34</v>
      </c>
      <c r="U4" s="4">
        <v>44.93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45252</v>
      </c>
      <c r="G5" s="6">
        <v>45255</v>
      </c>
      <c r="H5" s="4">
        <v>1</v>
      </c>
      <c r="I5" s="4">
        <v>3</v>
      </c>
      <c r="J5" s="4">
        <v>3</v>
      </c>
      <c r="K5" s="4" t="s">
        <v>30</v>
      </c>
      <c r="L5" s="4">
        <v>100.77</v>
      </c>
      <c r="M5" s="4">
        <v>100.77</v>
      </c>
      <c r="N5" s="4" t="s">
        <v>51</v>
      </c>
      <c r="O5" s="4" t="s">
        <v>32</v>
      </c>
      <c r="P5" s="4" t="s">
        <v>33</v>
      </c>
      <c r="Q5" s="4">
        <v>0</v>
      </c>
      <c r="R5" s="7">
        <v>45220.0000115741</v>
      </c>
      <c r="S5" s="6">
        <v>45258</v>
      </c>
      <c r="T5" s="4" t="s">
        <v>34</v>
      </c>
      <c r="U5" s="4">
        <v>100.77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45251</v>
      </c>
      <c r="G6" s="6">
        <v>45255</v>
      </c>
      <c r="H6" s="4">
        <v>2</v>
      </c>
      <c r="I6" s="4">
        <v>4</v>
      </c>
      <c r="J6" s="4">
        <v>8</v>
      </c>
      <c r="K6" s="4" t="s">
        <v>30</v>
      </c>
      <c r="L6" s="4">
        <v>2503.52</v>
      </c>
      <c r="M6" s="4">
        <v>2503.52</v>
      </c>
      <c r="N6" s="4" t="s">
        <v>56</v>
      </c>
      <c r="O6" s="4" t="s">
        <v>32</v>
      </c>
      <c r="P6" s="4" t="s">
        <v>33</v>
      </c>
      <c r="Q6" s="4">
        <v>0</v>
      </c>
      <c r="R6" s="7">
        <v>45225.0000115741</v>
      </c>
      <c r="S6" s="6">
        <v>45258</v>
      </c>
      <c r="T6" s="4" t="s">
        <v>34</v>
      </c>
      <c r="U6" s="4">
        <v>2503.52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45254</v>
      </c>
      <c r="G7" s="6">
        <v>45255</v>
      </c>
      <c r="H7" s="4">
        <v>1</v>
      </c>
      <c r="I7" s="4">
        <v>1</v>
      </c>
      <c r="J7" s="4">
        <v>1</v>
      </c>
      <c r="K7" s="4" t="s">
        <v>30</v>
      </c>
      <c r="L7" s="4">
        <v>148.98</v>
      </c>
      <c r="M7" s="4">
        <v>148.98</v>
      </c>
      <c r="N7" s="4" t="s">
        <v>62</v>
      </c>
      <c r="O7" s="4" t="s">
        <v>32</v>
      </c>
      <c r="P7" s="4" t="s">
        <v>33</v>
      </c>
      <c r="Q7" s="4">
        <v>0</v>
      </c>
      <c r="R7" s="7">
        <v>45226.0000115741</v>
      </c>
      <c r="S7" s="6">
        <v>45258</v>
      </c>
      <c r="T7" s="4" t="s">
        <v>34</v>
      </c>
      <c r="U7" s="4">
        <v>148.98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45254</v>
      </c>
      <c r="G8" s="6">
        <v>45255</v>
      </c>
      <c r="H8" s="4">
        <v>1</v>
      </c>
      <c r="I8" s="4">
        <v>1</v>
      </c>
      <c r="J8" s="4">
        <v>1</v>
      </c>
      <c r="K8" s="4" t="s">
        <v>30</v>
      </c>
      <c r="L8" s="4">
        <v>53.78</v>
      </c>
      <c r="M8" s="4">
        <v>53.78</v>
      </c>
      <c r="N8" s="4" t="s">
        <v>68</v>
      </c>
      <c r="O8" s="4" t="s">
        <v>32</v>
      </c>
      <c r="P8" s="4" t="s">
        <v>33</v>
      </c>
      <c r="Q8" s="4">
        <v>0</v>
      </c>
      <c r="R8" s="7">
        <v>45226</v>
      </c>
      <c r="S8" s="6">
        <v>45258</v>
      </c>
      <c r="T8" s="4" t="s">
        <v>34</v>
      </c>
      <c r="U8" s="4">
        <v>53.78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45254</v>
      </c>
      <c r="G9" s="6">
        <v>45255</v>
      </c>
      <c r="H9" s="4">
        <v>1</v>
      </c>
      <c r="I9" s="4">
        <v>1</v>
      </c>
      <c r="J9" s="4">
        <v>1</v>
      </c>
      <c r="K9" s="4" t="s">
        <v>30</v>
      </c>
      <c r="L9" s="4">
        <v>44.84</v>
      </c>
      <c r="M9" s="4">
        <v>44.84</v>
      </c>
      <c r="N9" s="4" t="s">
        <v>73</v>
      </c>
      <c r="O9" s="4" t="s">
        <v>32</v>
      </c>
      <c r="P9" s="4" t="s">
        <v>33</v>
      </c>
      <c r="Q9" s="4">
        <v>0</v>
      </c>
      <c r="R9" s="7">
        <v>45228</v>
      </c>
      <c r="S9" s="6">
        <v>45258</v>
      </c>
      <c r="T9" s="4" t="s">
        <v>34</v>
      </c>
      <c r="U9" s="4">
        <v>44.84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45252</v>
      </c>
      <c r="G10" s="6">
        <v>45255</v>
      </c>
      <c r="H10" s="4">
        <v>1</v>
      </c>
      <c r="I10" s="4">
        <v>3</v>
      </c>
      <c r="J10" s="4">
        <v>3</v>
      </c>
      <c r="K10" s="4" t="s">
        <v>30</v>
      </c>
      <c r="L10" s="4">
        <v>193.24</v>
      </c>
      <c r="M10" s="4">
        <v>193.24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45229</v>
      </c>
      <c r="S10" s="6">
        <v>45258</v>
      </c>
      <c r="T10" s="4" t="s">
        <v>34</v>
      </c>
      <c r="U10" s="4">
        <v>193.24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45254</v>
      </c>
      <c r="G11" s="6">
        <v>45255</v>
      </c>
      <c r="H11" s="4">
        <v>1</v>
      </c>
      <c r="I11" s="4">
        <v>1</v>
      </c>
      <c r="J11" s="4">
        <v>1</v>
      </c>
      <c r="K11" s="4" t="s">
        <v>30</v>
      </c>
      <c r="L11" s="4">
        <v>130.3</v>
      </c>
      <c r="M11" s="4">
        <v>130.3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45230</v>
      </c>
      <c r="S11" s="6">
        <v>45258</v>
      </c>
      <c r="T11" s="4" t="s">
        <v>34</v>
      </c>
      <c r="U11" s="4">
        <v>130.3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45254</v>
      </c>
      <c r="G12" s="6">
        <v>45255</v>
      </c>
      <c r="H12" s="4">
        <v>1</v>
      </c>
      <c r="I12" s="4">
        <v>1</v>
      </c>
      <c r="J12" s="4">
        <v>1</v>
      </c>
      <c r="K12" s="4" t="s">
        <v>30</v>
      </c>
      <c r="L12" s="4">
        <v>99.32</v>
      </c>
      <c r="M12" s="4">
        <v>99.32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45231</v>
      </c>
      <c r="S12" s="6">
        <v>45258</v>
      </c>
      <c r="T12" s="4" t="s">
        <v>34</v>
      </c>
      <c r="U12" s="4">
        <v>99.32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45248</v>
      </c>
      <c r="G13" s="6">
        <v>45255</v>
      </c>
      <c r="H13" s="4">
        <v>1</v>
      </c>
      <c r="I13" s="4">
        <v>7</v>
      </c>
      <c r="J13" s="4">
        <v>7</v>
      </c>
      <c r="K13" s="4" t="s">
        <v>30</v>
      </c>
      <c r="L13" s="4">
        <v>1577.87</v>
      </c>
      <c r="M13" s="4">
        <v>1577.87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45231.0000115741</v>
      </c>
      <c r="S13" s="6">
        <v>45258</v>
      </c>
      <c r="T13" s="4" t="s">
        <v>34</v>
      </c>
      <c r="U13" s="4">
        <v>1577.87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91</v>
      </c>
      <c r="B14" s="4" t="s">
        <v>26</v>
      </c>
      <c r="C14" s="4" t="s">
        <v>97</v>
      </c>
      <c r="D14" s="4" t="s">
        <v>92</v>
      </c>
      <c r="E14" s="4" t="s">
        <v>93</v>
      </c>
      <c r="F14" s="6">
        <v>45248</v>
      </c>
      <c r="G14" s="6">
        <v>45255</v>
      </c>
      <c r="H14" s="4">
        <v>1</v>
      </c>
      <c r="I14" s="4">
        <v>7</v>
      </c>
      <c r="J14" s="4">
        <v>7</v>
      </c>
      <c r="K14" s="4" t="s">
        <v>30</v>
      </c>
      <c r="L14" s="4">
        <v>-1577.87</v>
      </c>
      <c r="M14" s="4">
        <v>-1577.87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45231.0000115741</v>
      </c>
      <c r="S14" s="6">
        <v>45258</v>
      </c>
      <c r="T14" s="4" t="s">
        <v>34</v>
      </c>
      <c r="U14" s="4">
        <v>-1577.87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45252</v>
      </c>
      <c r="G15" s="6">
        <v>45255</v>
      </c>
      <c r="H15" s="4">
        <v>1</v>
      </c>
      <c r="I15" s="4">
        <v>3</v>
      </c>
      <c r="J15" s="4">
        <v>3</v>
      </c>
      <c r="K15" s="4" t="s">
        <v>30</v>
      </c>
      <c r="L15" s="4">
        <v>579.25</v>
      </c>
      <c r="M15" s="4">
        <v>579.25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45231.0000115741</v>
      </c>
      <c r="S15" s="6">
        <v>45258</v>
      </c>
      <c r="T15" s="4" t="s">
        <v>34</v>
      </c>
      <c r="U15" s="4">
        <v>579.25</v>
      </c>
      <c r="V15" s="4">
        <v>0</v>
      </c>
      <c r="W15" s="4">
        <v>0</v>
      </c>
      <c r="X15" s="4" t="s">
        <v>102</v>
      </c>
      <c r="Y15" s="4" t="s">
        <v>36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45254</v>
      </c>
      <c r="G16" s="6">
        <v>45255</v>
      </c>
      <c r="H16" s="4">
        <v>1</v>
      </c>
      <c r="I16" s="4">
        <v>1</v>
      </c>
      <c r="J16" s="4">
        <v>1</v>
      </c>
      <c r="K16" s="4" t="s">
        <v>30</v>
      </c>
      <c r="L16" s="4">
        <v>132.77</v>
      </c>
      <c r="M16" s="4">
        <v>132.77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45231.0000115741</v>
      </c>
      <c r="S16" s="6">
        <v>45258</v>
      </c>
      <c r="T16" s="4" t="s">
        <v>34</v>
      </c>
      <c r="U16" s="4">
        <v>132.77</v>
      </c>
      <c r="V16" s="4">
        <v>0</v>
      </c>
      <c r="W16" s="4">
        <v>0</v>
      </c>
      <c r="X16" s="4" t="s">
        <v>107</v>
      </c>
      <c r="Y16" s="4" t="s">
        <v>36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45254</v>
      </c>
      <c r="G17" s="6">
        <v>45255</v>
      </c>
      <c r="H17" s="4">
        <v>1</v>
      </c>
      <c r="I17" s="4">
        <v>1</v>
      </c>
      <c r="J17" s="4">
        <v>1</v>
      </c>
      <c r="K17" s="4" t="s">
        <v>30</v>
      </c>
      <c r="L17" s="4">
        <v>117.04</v>
      </c>
      <c r="M17" s="4">
        <v>117.04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45234.0000115741</v>
      </c>
      <c r="S17" s="6">
        <v>45258</v>
      </c>
      <c r="T17" s="4" t="s">
        <v>34</v>
      </c>
      <c r="U17" s="4">
        <v>117.04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45252</v>
      </c>
      <c r="G18" s="6">
        <v>45255</v>
      </c>
      <c r="H18" s="4">
        <v>1</v>
      </c>
      <c r="I18" s="4">
        <v>3</v>
      </c>
      <c r="J18" s="4">
        <v>3</v>
      </c>
      <c r="K18" s="4" t="s">
        <v>30</v>
      </c>
      <c r="L18" s="4">
        <v>193.02</v>
      </c>
      <c r="M18" s="4">
        <v>193.02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45242.0000115741</v>
      </c>
      <c r="S18" s="6">
        <v>45258</v>
      </c>
      <c r="T18" s="4" t="s">
        <v>34</v>
      </c>
      <c r="U18" s="4">
        <v>193.02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45254</v>
      </c>
      <c r="G19" s="6">
        <v>45255</v>
      </c>
      <c r="H19" s="4">
        <v>1</v>
      </c>
      <c r="I19" s="4">
        <v>1</v>
      </c>
      <c r="J19" s="4">
        <v>1</v>
      </c>
      <c r="K19" s="4" t="s">
        <v>30</v>
      </c>
      <c r="L19" s="4">
        <v>20.76</v>
      </c>
      <c r="M19" s="4">
        <v>20.76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45245</v>
      </c>
      <c r="S19" s="6">
        <v>45258</v>
      </c>
      <c r="T19" s="4" t="s">
        <v>34</v>
      </c>
      <c r="U19" s="4">
        <v>20.76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45253</v>
      </c>
      <c r="G20" s="6">
        <v>45255</v>
      </c>
      <c r="H20" s="4">
        <v>1</v>
      </c>
      <c r="I20" s="4">
        <v>2</v>
      </c>
      <c r="J20" s="4">
        <v>2</v>
      </c>
      <c r="K20" s="4" t="s">
        <v>30</v>
      </c>
      <c r="L20" s="4">
        <v>119.65</v>
      </c>
      <c r="M20" s="4">
        <v>119.65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45249</v>
      </c>
      <c r="S20" s="6">
        <v>45258</v>
      </c>
      <c r="T20" s="4" t="s">
        <v>34</v>
      </c>
      <c r="U20" s="4">
        <v>119.65</v>
      </c>
      <c r="V20" s="4">
        <v>0</v>
      </c>
      <c r="W20" s="4">
        <v>0</v>
      </c>
      <c r="X20" s="4" t="s">
        <v>130</v>
      </c>
      <c r="Y20" s="4" t="s">
        <v>36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45254</v>
      </c>
      <c r="G21" s="6">
        <v>45255</v>
      </c>
      <c r="H21" s="4">
        <v>1</v>
      </c>
      <c r="I21" s="4">
        <v>1</v>
      </c>
      <c r="J21" s="4">
        <v>1</v>
      </c>
      <c r="K21" s="4" t="s">
        <v>30</v>
      </c>
      <c r="L21" s="4">
        <v>123.81</v>
      </c>
      <c r="M21" s="4">
        <v>123.81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45250</v>
      </c>
      <c r="S21" s="6">
        <v>45258</v>
      </c>
      <c r="T21" s="4" t="s">
        <v>34</v>
      </c>
      <c r="U21" s="4">
        <v>123.81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45253</v>
      </c>
      <c r="G22" s="6">
        <v>45255</v>
      </c>
      <c r="H22" s="4">
        <v>1</v>
      </c>
      <c r="I22" s="4">
        <v>2</v>
      </c>
      <c r="J22" s="4">
        <v>2</v>
      </c>
      <c r="K22" s="4" t="s">
        <v>30</v>
      </c>
      <c r="L22" s="4">
        <v>364.84</v>
      </c>
      <c r="M22" s="4">
        <v>364.84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45251</v>
      </c>
      <c r="S22" s="6">
        <v>45258</v>
      </c>
      <c r="T22" s="4" t="s">
        <v>34</v>
      </c>
      <c r="U22" s="4">
        <v>364.84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45253</v>
      </c>
      <c r="G23" s="6">
        <v>45255</v>
      </c>
      <c r="H23" s="4">
        <v>1</v>
      </c>
      <c r="I23" s="4">
        <v>2</v>
      </c>
      <c r="J23" s="4">
        <v>2</v>
      </c>
      <c r="K23" s="4" t="s">
        <v>30</v>
      </c>
      <c r="L23" s="4">
        <v>552.12</v>
      </c>
      <c r="M23" s="4">
        <v>552.12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45251</v>
      </c>
      <c r="S23" s="6">
        <v>45258</v>
      </c>
      <c r="T23" s="4" t="s">
        <v>34</v>
      </c>
      <c r="U23" s="4">
        <v>552.12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45254</v>
      </c>
      <c r="G24" s="6">
        <v>45255</v>
      </c>
      <c r="H24" s="4">
        <v>1</v>
      </c>
      <c r="I24" s="4">
        <v>1</v>
      </c>
      <c r="J24" s="4">
        <v>1</v>
      </c>
      <c r="K24" s="4" t="s">
        <v>30</v>
      </c>
      <c r="L24" s="4">
        <v>27.1</v>
      </c>
      <c r="M24" s="4">
        <v>27.1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45252</v>
      </c>
      <c r="S24" s="6">
        <v>45258</v>
      </c>
      <c r="T24" s="4" t="s">
        <v>34</v>
      </c>
      <c r="U24" s="4">
        <v>27.1</v>
      </c>
      <c r="V24" s="4">
        <v>0</v>
      </c>
      <c r="W24" s="4">
        <v>0</v>
      </c>
      <c r="X24" s="4" t="s">
        <v>151</v>
      </c>
      <c r="Y24" s="4" t="s">
        <v>36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45254</v>
      </c>
      <c r="G25" s="6">
        <v>45255</v>
      </c>
      <c r="H25" s="4">
        <v>1</v>
      </c>
      <c r="I25" s="4">
        <v>1</v>
      </c>
      <c r="J25" s="4">
        <v>1</v>
      </c>
      <c r="K25" s="4" t="s">
        <v>30</v>
      </c>
      <c r="L25" s="4">
        <v>88.14</v>
      </c>
      <c r="M25" s="4">
        <v>88.14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45253</v>
      </c>
      <c r="S25" s="6">
        <v>45258</v>
      </c>
      <c r="T25" s="4" t="s">
        <v>34</v>
      </c>
      <c r="U25" s="4">
        <v>88.14</v>
      </c>
      <c r="V25" s="4">
        <v>0</v>
      </c>
      <c r="W25" s="4">
        <v>0</v>
      </c>
      <c r="X25" s="4" t="s">
        <v>156</v>
      </c>
      <c r="Y25" s="4" t="s">
        <v>36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45254</v>
      </c>
      <c r="G26" s="6">
        <v>45255</v>
      </c>
      <c r="H26" s="4">
        <v>1</v>
      </c>
      <c r="I26" s="4">
        <v>1</v>
      </c>
      <c r="J26" s="4">
        <v>1</v>
      </c>
      <c r="K26" s="4" t="s">
        <v>30</v>
      </c>
      <c r="L26" s="4">
        <v>113.92</v>
      </c>
      <c r="M26" s="4">
        <v>113.92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45253.0000115741</v>
      </c>
      <c r="S26" s="6">
        <v>45258</v>
      </c>
      <c r="T26" s="4" t="s">
        <v>34</v>
      </c>
      <c r="U26" s="4">
        <v>113.92</v>
      </c>
      <c r="V26" s="4">
        <v>0</v>
      </c>
      <c r="W26" s="4">
        <v>0</v>
      </c>
      <c r="X26" s="4" t="s">
        <v>161</v>
      </c>
      <c r="Y26" s="4" t="s">
        <v>36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45254</v>
      </c>
      <c r="G27" s="6">
        <v>45255</v>
      </c>
      <c r="H27" s="4">
        <v>1</v>
      </c>
      <c r="I27" s="4">
        <v>1</v>
      </c>
      <c r="J27" s="4">
        <v>1</v>
      </c>
      <c r="K27" s="4" t="s">
        <v>30</v>
      </c>
      <c r="L27" s="4">
        <v>84.72</v>
      </c>
      <c r="M27" s="4">
        <v>84.72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45253</v>
      </c>
      <c r="S27" s="6">
        <v>45258</v>
      </c>
      <c r="T27" s="4" t="s">
        <v>34</v>
      </c>
      <c r="U27" s="4">
        <v>84.72</v>
      </c>
      <c r="V27" s="4">
        <v>0</v>
      </c>
      <c r="W27" s="4">
        <v>0</v>
      </c>
      <c r="X27" s="4" t="s">
        <v>166</v>
      </c>
      <c r="Y27" s="4" t="s">
        <v>36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45254</v>
      </c>
      <c r="G28" s="6">
        <v>45255</v>
      </c>
      <c r="H28" s="4">
        <v>1</v>
      </c>
      <c r="I28" s="4">
        <v>1</v>
      </c>
      <c r="J28" s="4">
        <v>1</v>
      </c>
      <c r="K28" s="4" t="s">
        <v>30</v>
      </c>
      <c r="L28" s="4">
        <v>297.53</v>
      </c>
      <c r="M28" s="4">
        <v>297.53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45253.0000115741</v>
      </c>
      <c r="S28" s="6">
        <v>45258</v>
      </c>
      <c r="T28" s="4" t="s">
        <v>34</v>
      </c>
      <c r="U28" s="4">
        <v>297.53</v>
      </c>
      <c r="V28" s="4">
        <v>0</v>
      </c>
      <c r="W28" s="4">
        <v>0</v>
      </c>
      <c r="X28" s="4" t="s">
        <v>171</v>
      </c>
      <c r="Y28" s="4" t="s">
        <v>172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4" sqref="A34:D3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173</v>
      </c>
    </row>
    <row r="2" s="4" customFormat="1" spans="1:9">
      <c r="A2" s="5">
        <v>999223469361249</v>
      </c>
      <c r="B2" s="6">
        <v>45253</v>
      </c>
      <c r="C2" s="6">
        <v>45255</v>
      </c>
      <c r="D2" s="4">
        <v>134</v>
      </c>
      <c r="E2" s="4" t="str">
        <f>VLOOKUP(A2,HOP!A:L,12,0)</f>
        <v>134.00</v>
      </c>
      <c r="F2" s="4" t="str">
        <f>VLOOKUP(A2,HOP!A:C,3,0)</f>
        <v>3194556</v>
      </c>
      <c r="G2" s="4">
        <f>D2-E2</f>
        <v>0</v>
      </c>
      <c r="H2" s="4" t="str">
        <f>$H$1&amp;F2</f>
        <v>，3194556</v>
      </c>
      <c r="I2" s="4" t="str">
        <f>VLOOKUP(A2,HOP!A:U,21,0)</f>
        <v>直连</v>
      </c>
    </row>
    <row r="3" s="4" customFormat="1" spans="1:9">
      <c r="A3" s="5">
        <v>999226751596882</v>
      </c>
      <c r="B3" s="6">
        <v>45253</v>
      </c>
      <c r="C3" s="6">
        <v>45255</v>
      </c>
      <c r="D3" s="4">
        <v>289.84</v>
      </c>
      <c r="E3" s="4" t="str">
        <f>VLOOKUP(A3,HOP!A:L,12,0)</f>
        <v>289.84</v>
      </c>
      <c r="F3" s="4" t="str">
        <f>VLOOKUP(A3,HOP!A:C,3,0)</f>
        <v>3916509</v>
      </c>
      <c r="G3" s="4">
        <f t="shared" ref="G3:G27" si="0">D3-E3</f>
        <v>0</v>
      </c>
      <c r="H3" s="4" t="str">
        <f t="shared" ref="H3:H27" si="1">$H$1&amp;F3</f>
        <v>，3916509</v>
      </c>
      <c r="I3" s="4" t="str">
        <f>VLOOKUP(A3,HOP!A:U,21,0)</f>
        <v>直采</v>
      </c>
    </row>
    <row r="4" s="4" customFormat="1" spans="1:9">
      <c r="A4" s="5">
        <v>999227981690241</v>
      </c>
      <c r="B4" s="6">
        <v>45254</v>
      </c>
      <c r="C4" s="6">
        <v>45255</v>
      </c>
      <c r="D4" s="4">
        <v>44.93</v>
      </c>
      <c r="E4" s="4" t="str">
        <f>VLOOKUP(A4,HOP!A:L,12,0)</f>
        <v>44.93</v>
      </c>
      <c r="F4" s="4" t="str">
        <f>VLOOKUP(A4,HOP!A:C,3,0)</f>
        <v>4094290</v>
      </c>
      <c r="G4" s="4">
        <f t="shared" si="0"/>
        <v>0</v>
      </c>
      <c r="H4" s="4" t="str">
        <f t="shared" si="1"/>
        <v>，4094290</v>
      </c>
      <c r="I4" s="4" t="str">
        <f>VLOOKUP(A4,HOP!A:U,21,0)</f>
        <v>直连</v>
      </c>
    </row>
    <row r="5" s="4" customFormat="1" spans="1:9">
      <c r="A5" s="5">
        <v>999228018340876</v>
      </c>
      <c r="B5" s="6">
        <v>45252</v>
      </c>
      <c r="C5" s="6">
        <v>45255</v>
      </c>
      <c r="D5" s="4">
        <v>100.77</v>
      </c>
      <c r="E5" s="4" t="str">
        <f>VLOOKUP(A5,HOP!A:L,12,0)</f>
        <v>100.77</v>
      </c>
      <c r="F5" s="4" t="str">
        <f>VLOOKUP(A5,HOP!A:C,3,0)</f>
        <v>4105475</v>
      </c>
      <c r="G5" s="4">
        <f t="shared" si="0"/>
        <v>0</v>
      </c>
      <c r="H5" s="4" t="str">
        <f t="shared" si="1"/>
        <v>，4105475</v>
      </c>
      <c r="I5" s="4" t="str">
        <f>VLOOKUP(A5,HOP!A:U,21,0)</f>
        <v>直连</v>
      </c>
    </row>
    <row r="6" s="4" customFormat="1" spans="1:9">
      <c r="A6" s="5">
        <v>999228121774028</v>
      </c>
      <c r="B6" s="6">
        <v>45251</v>
      </c>
      <c r="C6" s="6">
        <v>45255</v>
      </c>
      <c r="D6" s="4">
        <v>2503.52</v>
      </c>
      <c r="E6" s="4" t="str">
        <f>VLOOKUP(A6,HOP!A:L,12,0)</f>
        <v>2503.52</v>
      </c>
      <c r="F6" s="4" t="str">
        <f>VLOOKUP(A6,HOP!A:C,3,0)</f>
        <v>4132379</v>
      </c>
      <c r="G6" s="4">
        <f t="shared" si="0"/>
        <v>0</v>
      </c>
      <c r="H6" s="4" t="str">
        <f t="shared" si="1"/>
        <v>，4132379</v>
      </c>
      <c r="I6" s="4" t="str">
        <f>VLOOKUP(A6,HOP!A:U,21,0)</f>
        <v>直连</v>
      </c>
    </row>
    <row r="7" s="4" customFormat="1" spans="1:9">
      <c r="A7" s="5">
        <v>999228143404860</v>
      </c>
      <c r="B7" s="6">
        <v>45254</v>
      </c>
      <c r="C7" s="6">
        <v>45255</v>
      </c>
      <c r="D7" s="4">
        <v>148.98</v>
      </c>
      <c r="E7" s="4" t="str">
        <f>VLOOKUP(A7,HOP!A:L,12,0)</f>
        <v>148.98</v>
      </c>
      <c r="F7" s="4" t="str">
        <f>VLOOKUP(A7,HOP!A:C,3,0)</f>
        <v>4138653</v>
      </c>
      <c r="G7" s="4">
        <f t="shared" si="0"/>
        <v>0</v>
      </c>
      <c r="H7" s="4" t="str">
        <f t="shared" si="1"/>
        <v>，4138653</v>
      </c>
      <c r="I7" s="4" t="str">
        <f>VLOOKUP(A7,HOP!A:U,21,0)</f>
        <v>直连</v>
      </c>
    </row>
    <row r="8" s="4" customFormat="1" spans="1:9">
      <c r="A8" s="5">
        <v>999228159092335</v>
      </c>
      <c r="B8" s="6">
        <v>45254</v>
      </c>
      <c r="C8" s="6">
        <v>45255</v>
      </c>
      <c r="D8" s="4">
        <v>53.78</v>
      </c>
      <c r="E8" s="4" t="str">
        <f>VLOOKUP(A8,HOP!A:L,12,0)</f>
        <v>53.78</v>
      </c>
      <c r="F8" s="4" t="str">
        <f>VLOOKUP(A8,HOP!A:C,3,0)</f>
        <v>4141973</v>
      </c>
      <c r="G8" s="4">
        <f t="shared" si="0"/>
        <v>0</v>
      </c>
      <c r="H8" s="4" t="str">
        <f t="shared" si="1"/>
        <v>，4141973</v>
      </c>
      <c r="I8" s="4" t="str">
        <f>VLOOKUP(A8,HOP!A:U,21,0)</f>
        <v>直连</v>
      </c>
    </row>
    <row r="9" s="4" customFormat="1" spans="1:9">
      <c r="A9" s="5">
        <v>999228215315571</v>
      </c>
      <c r="B9" s="6">
        <v>45254</v>
      </c>
      <c r="C9" s="6">
        <v>45255</v>
      </c>
      <c r="D9" s="4">
        <v>44.84</v>
      </c>
      <c r="E9" s="4" t="str">
        <f>VLOOKUP(A9,HOP!A:L,12,0)</f>
        <v>44.84</v>
      </c>
      <c r="F9" s="4" t="str">
        <f>VLOOKUP(A9,HOP!A:C,3,0)</f>
        <v>4152945</v>
      </c>
      <c r="G9" s="4">
        <f t="shared" si="0"/>
        <v>0</v>
      </c>
      <c r="H9" s="4" t="str">
        <f t="shared" si="1"/>
        <v>，4152945</v>
      </c>
      <c r="I9" s="4" t="str">
        <f>VLOOKUP(A9,HOP!A:U,21,0)</f>
        <v>直采</v>
      </c>
    </row>
    <row r="10" s="4" customFormat="1" spans="1:9">
      <c r="A10" s="5">
        <v>999228230062249</v>
      </c>
      <c r="B10" s="6">
        <v>45252</v>
      </c>
      <c r="C10" s="6">
        <v>45255</v>
      </c>
      <c r="D10" s="4">
        <v>193.24</v>
      </c>
      <c r="E10" s="4" t="str">
        <f>VLOOKUP(A10,HOP!A:L,12,0)</f>
        <v>193.24</v>
      </c>
      <c r="F10" s="4" t="str">
        <f>VLOOKUP(A10,HOP!A:C,3,0)</f>
        <v>4156354</v>
      </c>
      <c r="G10" s="4">
        <f t="shared" si="0"/>
        <v>0</v>
      </c>
      <c r="H10" s="4" t="str">
        <f t="shared" si="1"/>
        <v>，4156354</v>
      </c>
      <c r="I10" s="4" t="str">
        <f>VLOOKUP(A10,HOP!A:U,21,0)</f>
        <v>直连</v>
      </c>
    </row>
    <row r="11" s="4" customFormat="1" spans="1:9">
      <c r="A11" s="5">
        <v>999228257319648</v>
      </c>
      <c r="B11" s="6">
        <v>45254</v>
      </c>
      <c r="C11" s="6">
        <v>45255</v>
      </c>
      <c r="D11" s="4">
        <v>130.3</v>
      </c>
      <c r="E11" s="4" t="str">
        <f>VLOOKUP(A11,HOP!A:L,12,0)</f>
        <v>130.30</v>
      </c>
      <c r="F11" s="4" t="str">
        <f>VLOOKUP(A11,HOP!A:C,3,0)</f>
        <v>4164093</v>
      </c>
      <c r="G11" s="4">
        <f t="shared" si="0"/>
        <v>0</v>
      </c>
      <c r="H11" s="4" t="str">
        <f t="shared" si="1"/>
        <v>，4164093</v>
      </c>
      <c r="I11" s="4" t="str">
        <f>VLOOKUP(A11,HOP!A:U,21,0)</f>
        <v>直连</v>
      </c>
    </row>
    <row r="12" s="4" customFormat="1" spans="1:9">
      <c r="A12" s="5">
        <v>999228269374084</v>
      </c>
      <c r="B12" s="6">
        <v>45254</v>
      </c>
      <c r="C12" s="6">
        <v>45255</v>
      </c>
      <c r="D12" s="4">
        <v>99.32</v>
      </c>
      <c r="E12" s="4" t="str">
        <f>VLOOKUP(A12,HOP!A:L,12,0)</f>
        <v>99.32</v>
      </c>
      <c r="F12" s="4" t="str">
        <f>VLOOKUP(A12,HOP!A:C,3,0)</f>
        <v>4170504</v>
      </c>
      <c r="G12" s="4">
        <f t="shared" si="0"/>
        <v>0</v>
      </c>
      <c r="H12" s="4" t="str">
        <f t="shared" si="1"/>
        <v>，4170504</v>
      </c>
      <c r="I12" s="4" t="str">
        <f>VLOOKUP(A12,HOP!A:U,21,0)</f>
        <v>直连</v>
      </c>
    </row>
    <row r="13" s="4" customFormat="1" hidden="1" spans="1:9">
      <c r="A13" s="5">
        <v>999228270612721</v>
      </c>
      <c r="B13" s="6">
        <v>45248</v>
      </c>
      <c r="C13" s="6">
        <v>45255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999228273123595</v>
      </c>
      <c r="B14" s="6">
        <v>45252</v>
      </c>
      <c r="C14" s="6">
        <v>45255</v>
      </c>
      <c r="D14" s="4">
        <v>579.25</v>
      </c>
      <c r="E14" s="4" t="str">
        <f>VLOOKUP(A14,HOP!A:L,12,0)</f>
        <v>579.25</v>
      </c>
      <c r="F14" s="4" t="str">
        <f>VLOOKUP(A14,HOP!A:C,3,0)</f>
        <v>4172771</v>
      </c>
      <c r="G14" s="4">
        <f t="shared" si="0"/>
        <v>0</v>
      </c>
      <c r="H14" s="4" t="str">
        <f t="shared" si="1"/>
        <v>，4172771</v>
      </c>
      <c r="I14" s="4" t="str">
        <f>VLOOKUP(A14,HOP!A:U,21,0)</f>
        <v>直连</v>
      </c>
    </row>
    <row r="15" s="4" customFormat="1" spans="1:9">
      <c r="A15" s="5">
        <v>999228273716737</v>
      </c>
      <c r="B15" s="6">
        <v>45254</v>
      </c>
      <c r="C15" s="6">
        <v>45255</v>
      </c>
      <c r="D15" s="4">
        <v>132.77</v>
      </c>
      <c r="E15" s="4" t="str">
        <f>VLOOKUP(A15,HOP!A:L,12,0)</f>
        <v>132.77</v>
      </c>
      <c r="F15" s="4" t="str">
        <f>VLOOKUP(A15,HOP!A:C,3,0)</f>
        <v>4173241</v>
      </c>
      <c r="G15" s="4">
        <f t="shared" si="0"/>
        <v>0</v>
      </c>
      <c r="H15" s="4" t="str">
        <f t="shared" si="1"/>
        <v>，4173241</v>
      </c>
      <c r="I15" s="4" t="str">
        <f>VLOOKUP(A15,HOP!A:U,21,0)</f>
        <v>直连</v>
      </c>
    </row>
    <row r="16" s="4" customFormat="1" spans="1:9">
      <c r="A16" s="5">
        <v>999228317194028</v>
      </c>
      <c r="B16" s="6">
        <v>45254</v>
      </c>
      <c r="C16" s="6">
        <v>45255</v>
      </c>
      <c r="D16" s="4">
        <v>117.04</v>
      </c>
      <c r="E16" s="4" t="str">
        <f>VLOOKUP(A16,HOP!A:L,12,0)</f>
        <v>117.04</v>
      </c>
      <c r="F16" s="4" t="str">
        <f>VLOOKUP(A16,HOP!A:C,3,0)</f>
        <v>4190312</v>
      </c>
      <c r="G16" s="4">
        <f t="shared" si="0"/>
        <v>0</v>
      </c>
      <c r="H16" s="4" t="str">
        <f t="shared" si="1"/>
        <v>，4190312</v>
      </c>
      <c r="I16" s="4" t="str">
        <f>VLOOKUP(A16,HOP!A:U,21,0)</f>
        <v>直连</v>
      </c>
    </row>
    <row r="17" s="4" customFormat="1" spans="1:9">
      <c r="A17" s="5">
        <v>999228440795564</v>
      </c>
      <c r="B17" s="6">
        <v>45252</v>
      </c>
      <c r="C17" s="6">
        <v>45255</v>
      </c>
      <c r="D17" s="4">
        <v>193.02</v>
      </c>
      <c r="E17" s="4" t="str">
        <f>VLOOKUP(A17,HOP!A:L,12,0)</f>
        <v>193.02</v>
      </c>
      <c r="F17" s="4" t="str">
        <f>VLOOKUP(A17,HOP!A:C,3,0)</f>
        <v>4241320</v>
      </c>
      <c r="G17" s="4">
        <f t="shared" si="0"/>
        <v>0</v>
      </c>
      <c r="H17" s="4" t="str">
        <f t="shared" si="1"/>
        <v>，4241320</v>
      </c>
      <c r="I17" s="4" t="str">
        <f>VLOOKUP(A17,HOP!A:U,21,0)</f>
        <v>直连</v>
      </c>
    </row>
    <row r="18" s="4" customFormat="1" spans="1:9">
      <c r="A18" s="5">
        <v>999228488247011</v>
      </c>
      <c r="B18" s="6">
        <v>45254</v>
      </c>
      <c r="C18" s="6">
        <v>45255</v>
      </c>
      <c r="D18" s="4">
        <v>20.76</v>
      </c>
      <c r="E18" s="4" t="str">
        <f>VLOOKUP(A18,HOP!A:L,12,0)</f>
        <v>20.76</v>
      </c>
      <c r="F18" s="4" t="str">
        <f>VLOOKUP(A18,HOP!A:C,3,0)</f>
        <v>4259591</v>
      </c>
      <c r="G18" s="4">
        <f t="shared" si="0"/>
        <v>0</v>
      </c>
      <c r="H18" s="4" t="str">
        <f t="shared" si="1"/>
        <v>，4259591</v>
      </c>
      <c r="I18" s="4" t="str">
        <f>VLOOKUP(A18,HOP!A:U,21,0)</f>
        <v>直连</v>
      </c>
    </row>
    <row r="19" s="4" customFormat="1" spans="1:9">
      <c r="A19" s="5">
        <v>999228535671431</v>
      </c>
      <c r="B19" s="6">
        <v>45253</v>
      </c>
      <c r="C19" s="6">
        <v>45255</v>
      </c>
      <c r="D19" s="4">
        <v>119.65</v>
      </c>
      <c r="E19" s="4" t="str">
        <f>VLOOKUP(A19,HOP!A:L,12,0)</f>
        <v>119.65</v>
      </c>
      <c r="F19" s="4" t="str">
        <f>VLOOKUP(A19,HOP!A:C,3,0)</f>
        <v>4274493</v>
      </c>
      <c r="G19" s="4">
        <f t="shared" si="0"/>
        <v>0</v>
      </c>
      <c r="H19" s="4" t="str">
        <f t="shared" si="1"/>
        <v>，4274493</v>
      </c>
      <c r="I19" s="4" t="str">
        <f>VLOOKUP(A19,HOP!A:U,21,0)</f>
        <v>直连</v>
      </c>
    </row>
    <row r="20" s="4" customFormat="1" spans="1:9">
      <c r="A20" s="5">
        <v>999228552813609</v>
      </c>
      <c r="B20" s="6">
        <v>45254</v>
      </c>
      <c r="C20" s="6">
        <v>45255</v>
      </c>
      <c r="D20" s="4">
        <v>123.81</v>
      </c>
      <c r="E20" s="4" t="str">
        <f>VLOOKUP(A20,HOP!A:L,12,0)</f>
        <v>123.81</v>
      </c>
      <c r="F20" s="4" t="str">
        <f>VLOOKUP(A20,HOP!A:C,3,0)</f>
        <v>4279007</v>
      </c>
      <c r="G20" s="4">
        <f t="shared" si="0"/>
        <v>0</v>
      </c>
      <c r="H20" s="4" t="str">
        <f t="shared" si="1"/>
        <v>，4279007</v>
      </c>
      <c r="I20" s="4" t="str">
        <f>VLOOKUP(A20,HOP!A:U,21,0)</f>
        <v>直连</v>
      </c>
    </row>
    <row r="21" s="4" customFormat="1" spans="1:9">
      <c r="A21" s="5">
        <v>999228567789696</v>
      </c>
      <c r="B21" s="6">
        <v>45253</v>
      </c>
      <c r="C21" s="6">
        <v>45255</v>
      </c>
      <c r="D21" s="4">
        <v>364.84</v>
      </c>
      <c r="E21" s="4" t="str">
        <f>VLOOKUP(A21,HOP!A:L,12,0)</f>
        <v>364.84</v>
      </c>
      <c r="F21" s="4" t="str">
        <f>VLOOKUP(A21,HOP!A:C,3,0)</f>
        <v>4296658</v>
      </c>
      <c r="G21" s="4">
        <f t="shared" si="0"/>
        <v>0</v>
      </c>
      <c r="H21" s="4" t="str">
        <f t="shared" si="1"/>
        <v>，4296658</v>
      </c>
      <c r="I21" s="4" t="str">
        <f>VLOOKUP(A21,HOP!A:U,21,0)</f>
        <v>直连</v>
      </c>
    </row>
    <row r="22" s="4" customFormat="1" spans="1:9">
      <c r="A22" s="5">
        <v>999228570284982</v>
      </c>
      <c r="B22" s="6">
        <v>45253</v>
      </c>
      <c r="C22" s="6">
        <v>45255</v>
      </c>
      <c r="D22" s="4">
        <v>552.12</v>
      </c>
      <c r="E22" s="4" t="str">
        <f>VLOOKUP(A22,HOP!A:L,12,0)</f>
        <v>552.12</v>
      </c>
      <c r="F22" s="4" t="str">
        <f>VLOOKUP(A22,HOP!A:C,3,0)</f>
        <v>4297732</v>
      </c>
      <c r="G22" s="4">
        <f t="shared" si="0"/>
        <v>0</v>
      </c>
      <c r="H22" s="4" t="str">
        <f t="shared" si="1"/>
        <v>，4297732</v>
      </c>
      <c r="I22" s="4" t="str">
        <f>VLOOKUP(A22,HOP!A:U,21,0)</f>
        <v>直连</v>
      </c>
    </row>
    <row r="23" s="4" customFormat="1" spans="1:9">
      <c r="A23" s="5">
        <v>999228586427456</v>
      </c>
      <c r="B23" s="6">
        <v>45254</v>
      </c>
      <c r="C23" s="6">
        <v>45255</v>
      </c>
      <c r="D23" s="4">
        <v>27.1</v>
      </c>
      <c r="E23" s="4" t="str">
        <f>VLOOKUP(A23,HOP!A:L,12,0)</f>
        <v>27.10</v>
      </c>
      <c r="F23" s="4" t="str">
        <f>VLOOKUP(A23,HOP!A:C,3,0)</f>
        <v>4304607</v>
      </c>
      <c r="G23" s="4">
        <f t="shared" si="0"/>
        <v>0</v>
      </c>
      <c r="H23" s="4" t="str">
        <f t="shared" si="1"/>
        <v>，4304607</v>
      </c>
      <c r="I23" s="4" t="str">
        <f>VLOOKUP(A23,HOP!A:U,21,0)</f>
        <v>直连</v>
      </c>
    </row>
    <row r="24" s="4" customFormat="1" spans="1:9">
      <c r="A24" s="5">
        <v>999228589392255</v>
      </c>
      <c r="B24" s="6">
        <v>45254</v>
      </c>
      <c r="C24" s="6">
        <v>45255</v>
      </c>
      <c r="D24" s="4">
        <v>88.14</v>
      </c>
      <c r="E24" s="4" t="str">
        <f>VLOOKUP(A24,HOP!A:L,12,0)</f>
        <v>88.14</v>
      </c>
      <c r="F24" s="4" t="str">
        <f>VLOOKUP(A24,HOP!A:C,3,0)</f>
        <v>4306882</v>
      </c>
      <c r="G24" s="4">
        <f t="shared" si="0"/>
        <v>0</v>
      </c>
      <c r="H24" s="4" t="str">
        <f t="shared" si="1"/>
        <v>，4306882</v>
      </c>
      <c r="I24" s="4" t="str">
        <f>VLOOKUP(A24,HOP!A:U,21,0)</f>
        <v>直连</v>
      </c>
    </row>
    <row r="25" s="4" customFormat="1" spans="1:9">
      <c r="A25" s="5">
        <v>999228589823218</v>
      </c>
      <c r="B25" s="6">
        <v>45254</v>
      </c>
      <c r="C25" s="6">
        <v>45255</v>
      </c>
      <c r="D25" s="4">
        <v>113.92</v>
      </c>
      <c r="E25" s="4" t="str">
        <f>VLOOKUP(A25,HOP!A:L,12,0)</f>
        <v>113.92</v>
      </c>
      <c r="F25" s="4" t="str">
        <f>VLOOKUP(A25,HOP!A:C,3,0)</f>
        <v>4307361</v>
      </c>
      <c r="G25" s="4">
        <f t="shared" si="0"/>
        <v>0</v>
      </c>
      <c r="H25" s="4" t="str">
        <f t="shared" si="1"/>
        <v>，4307361</v>
      </c>
      <c r="I25" s="4" t="str">
        <f>VLOOKUP(A25,HOP!A:U,21,0)</f>
        <v>直连</v>
      </c>
    </row>
    <row r="26" s="4" customFormat="1" spans="1:9">
      <c r="A26" s="5">
        <v>999228595181993</v>
      </c>
      <c r="B26" s="6">
        <v>45254</v>
      </c>
      <c r="C26" s="6">
        <v>45255</v>
      </c>
      <c r="D26" s="4">
        <v>84.72</v>
      </c>
      <c r="E26" s="4" t="str">
        <f>VLOOKUP(A26,HOP!A:L,12,0)</f>
        <v>84.72</v>
      </c>
      <c r="F26" s="4" t="str">
        <f>VLOOKUP(A26,HOP!A:C,3,0)</f>
        <v>4308737</v>
      </c>
      <c r="G26" s="4">
        <f t="shared" si="0"/>
        <v>0</v>
      </c>
      <c r="H26" s="4" t="str">
        <f t="shared" si="1"/>
        <v>，4308737</v>
      </c>
      <c r="I26" s="4" t="str">
        <f>VLOOKUP(A26,HOP!A:U,21,0)</f>
        <v>直连</v>
      </c>
    </row>
    <row r="27" s="4" customFormat="1" spans="1:9">
      <c r="A27" s="5">
        <v>999228602995808</v>
      </c>
      <c r="B27" s="6">
        <v>45254</v>
      </c>
      <c r="C27" s="6">
        <v>45255</v>
      </c>
      <c r="D27" s="4">
        <v>297.53</v>
      </c>
      <c r="E27" s="4" t="str">
        <f>VLOOKUP(A27,HOP!A:L,12,0)</f>
        <v>297.53</v>
      </c>
      <c r="F27" s="4" t="str">
        <f>VLOOKUP(A27,HOP!A:C,3,0)</f>
        <v>4311944</v>
      </c>
      <c r="G27" s="4">
        <f t="shared" si="0"/>
        <v>0</v>
      </c>
      <c r="H27" s="4" t="str">
        <f t="shared" si="1"/>
        <v>，4311944</v>
      </c>
      <c r="I27" s="4" t="str">
        <f>VLOOKUP(A27,HOP!A:U,21,0)</f>
        <v>直连</v>
      </c>
    </row>
    <row r="29" spans="4:4">
      <c r="D29" s="4">
        <f>SUM(D2:D28)</f>
        <v>6558.19</v>
      </c>
    </row>
    <row r="34" spans="1:4">
      <c r="A34" s="4" t="s">
        <v>174</v>
      </c>
      <c r="C34" s="4">
        <v>334.68</v>
      </c>
      <c r="D34" s="4">
        <v>2607.09</v>
      </c>
    </row>
    <row r="35" spans="1:4">
      <c r="A35" s="4" t="s">
        <v>175</v>
      </c>
      <c r="C35" s="4">
        <v>6223.51</v>
      </c>
      <c r="D35" s="4">
        <v>48479.9</v>
      </c>
    </row>
    <row r="36" spans="1:4">
      <c r="A36" s="4" t="s">
        <v>176</v>
      </c>
      <c r="C36" s="4">
        <f>SUBTOTAL(9,C34:C35)</f>
        <v>6558.19</v>
      </c>
      <c r="D36" s="4">
        <f>SUBTOTAL(9,D34:D35)</f>
        <v>51086.99</v>
      </c>
    </row>
    <row r="37" spans="1:1">
      <c r="A37" s="4" t="s">
        <v>177</v>
      </c>
    </row>
  </sheetData>
  <autoFilter ref="A1:XFD29">
    <filterColumn colId="3">
      <filters blank="1">
        <filter val="113.92"/>
        <filter val="552.12"/>
        <filter val="44.93"/>
        <filter val="297.53"/>
        <filter val="88.14"/>
        <filter val="148.98"/>
        <filter val="27.1"/>
        <filter val="130.3"/>
        <filter val="193.24"/>
        <filter val="119.65"/>
        <filter val="579.25"/>
        <filter val="84.72"/>
        <filter val="99.32"/>
        <filter val="134"/>
        <filter val="20.76"/>
        <filter val="100.77"/>
        <filter val="132.77"/>
        <filter val="53.78"/>
        <filter val="123.81"/>
        <filter val="193.02"/>
        <filter val="2503.52"/>
        <filter val="44.84"/>
        <filter val="117.04"/>
        <filter val="289.84"/>
        <filter val="364.84"/>
        <filter val="6558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D10" sqref="D10"/>
    </sheetView>
  </sheetViews>
  <sheetFormatPr defaultColWidth="8" defaultRowHeight="12.75"/>
  <cols>
    <col min="1" max="1" width="11.125" style="1"/>
    <col min="2" max="2" width="8" style="1"/>
    <col min="3" max="3" width="8.375" style="1" customWidth="1"/>
    <col min="4" max="16383" width="8" style="1"/>
  </cols>
  <sheetData>
    <row r="1" s="1" customFormat="1" spans="1:22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13</v>
      </c>
      <c r="F1" s="2" t="s">
        <v>5</v>
      </c>
      <c r="G1" s="2" t="s">
        <v>6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  <c r="U1" s="2" t="s">
        <v>195</v>
      </c>
      <c r="V1" s="2" t="s">
        <v>196</v>
      </c>
    </row>
    <row r="2" s="1" customFormat="1" spans="1:22">
      <c r="A2" s="3">
        <v>999223469361249</v>
      </c>
      <c r="B2" s="1" t="s">
        <v>197</v>
      </c>
      <c r="C2" s="1" t="s">
        <v>198</v>
      </c>
      <c r="D2" s="1" t="s">
        <v>199</v>
      </c>
      <c r="E2" s="1" t="s">
        <v>200</v>
      </c>
      <c r="F2" s="1" t="s">
        <v>201</v>
      </c>
      <c r="G2" s="1" t="s">
        <v>202</v>
      </c>
      <c r="H2" s="1" t="s">
        <v>203</v>
      </c>
      <c r="I2" s="1" t="s">
        <v>204</v>
      </c>
      <c r="J2" s="1" t="s">
        <v>30</v>
      </c>
      <c r="K2" s="1" t="s">
        <v>205</v>
      </c>
      <c r="L2" s="1" t="s">
        <v>205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213</v>
      </c>
      <c r="V2" s="1" t="s">
        <v>214</v>
      </c>
    </row>
    <row r="3" s="1" customFormat="1" spans="1:22">
      <c r="A3" s="3">
        <v>999226751596882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201</v>
      </c>
      <c r="G3" s="1" t="s">
        <v>202</v>
      </c>
      <c r="H3" s="1" t="s">
        <v>203</v>
      </c>
      <c r="I3" s="1" t="s">
        <v>219</v>
      </c>
      <c r="J3" s="1" t="s">
        <v>30</v>
      </c>
      <c r="K3" s="1" t="s">
        <v>220</v>
      </c>
      <c r="L3" s="1" t="s">
        <v>220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221</v>
      </c>
      <c r="S3" s="1" t="s">
        <v>211</v>
      </c>
      <c r="T3" s="1" t="s">
        <v>212</v>
      </c>
      <c r="U3" s="1" t="s">
        <v>222</v>
      </c>
      <c r="V3" s="1" t="s">
        <v>214</v>
      </c>
    </row>
    <row r="4" s="1" customFormat="1" spans="1:22">
      <c r="A4" s="3">
        <v>999227981690241</v>
      </c>
      <c r="B4" s="1" t="s">
        <v>223</v>
      </c>
      <c r="C4" s="1" t="s">
        <v>224</v>
      </c>
      <c r="D4" s="1" t="s">
        <v>225</v>
      </c>
      <c r="E4" s="1" t="s">
        <v>226</v>
      </c>
      <c r="F4" s="1" t="s">
        <v>227</v>
      </c>
      <c r="G4" s="1" t="s">
        <v>202</v>
      </c>
      <c r="H4" s="1" t="s">
        <v>203</v>
      </c>
      <c r="I4" s="1" t="s">
        <v>228</v>
      </c>
      <c r="J4" s="1" t="s">
        <v>30</v>
      </c>
      <c r="K4" s="1" t="s">
        <v>229</v>
      </c>
      <c r="L4" s="1" t="s">
        <v>229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230</v>
      </c>
      <c r="S4" s="1" t="s">
        <v>211</v>
      </c>
      <c r="T4" s="1" t="s">
        <v>212</v>
      </c>
      <c r="U4" s="1" t="s">
        <v>213</v>
      </c>
      <c r="V4" s="1" t="s">
        <v>214</v>
      </c>
    </row>
    <row r="5" s="1" customFormat="1" spans="1:22">
      <c r="A5" s="3">
        <v>999228018340876</v>
      </c>
      <c r="B5" s="1" t="s">
        <v>231</v>
      </c>
      <c r="C5" s="1" t="s">
        <v>232</v>
      </c>
      <c r="D5" s="1" t="s">
        <v>233</v>
      </c>
      <c r="E5" s="1" t="s">
        <v>234</v>
      </c>
      <c r="F5" s="1" t="s">
        <v>235</v>
      </c>
      <c r="G5" s="1" t="s">
        <v>202</v>
      </c>
      <c r="H5" s="1" t="s">
        <v>203</v>
      </c>
      <c r="I5" s="1" t="s">
        <v>236</v>
      </c>
      <c r="J5" s="1" t="s">
        <v>30</v>
      </c>
      <c r="K5" s="1" t="s">
        <v>237</v>
      </c>
      <c r="L5" s="1" t="s">
        <v>237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238</v>
      </c>
      <c r="S5" s="1" t="s">
        <v>211</v>
      </c>
      <c r="T5" s="1" t="s">
        <v>212</v>
      </c>
      <c r="U5" s="1" t="s">
        <v>213</v>
      </c>
      <c r="V5" s="1" t="s">
        <v>239</v>
      </c>
    </row>
    <row r="6" s="1" customFormat="1" spans="1:22">
      <c r="A6" s="3">
        <v>999228121774028</v>
      </c>
      <c r="B6" s="1" t="s">
        <v>240</v>
      </c>
      <c r="C6" s="1" t="s">
        <v>241</v>
      </c>
      <c r="D6" s="1" t="s">
        <v>242</v>
      </c>
      <c r="E6" s="1" t="s">
        <v>243</v>
      </c>
      <c r="F6" s="1" t="s">
        <v>244</v>
      </c>
      <c r="G6" s="1" t="s">
        <v>202</v>
      </c>
      <c r="H6" s="1" t="s">
        <v>203</v>
      </c>
      <c r="I6" s="1" t="s">
        <v>245</v>
      </c>
      <c r="J6" s="1" t="s">
        <v>30</v>
      </c>
      <c r="K6" s="1" t="s">
        <v>246</v>
      </c>
      <c r="L6" s="1" t="s">
        <v>246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247</v>
      </c>
      <c r="S6" s="1" t="s">
        <v>211</v>
      </c>
      <c r="T6" s="1" t="s">
        <v>212</v>
      </c>
      <c r="U6" s="1" t="s">
        <v>213</v>
      </c>
      <c r="V6" s="1" t="s">
        <v>248</v>
      </c>
    </row>
    <row r="7" s="1" customFormat="1" spans="1:22">
      <c r="A7" s="3">
        <v>999228143404860</v>
      </c>
      <c r="B7" s="1" t="s">
        <v>249</v>
      </c>
      <c r="C7" s="1" t="s">
        <v>250</v>
      </c>
      <c r="D7" s="1" t="s">
        <v>251</v>
      </c>
      <c r="E7" s="1" t="s">
        <v>252</v>
      </c>
      <c r="F7" s="1" t="s">
        <v>227</v>
      </c>
      <c r="G7" s="1" t="s">
        <v>202</v>
      </c>
      <c r="H7" s="1" t="s">
        <v>203</v>
      </c>
      <c r="I7" s="1" t="s">
        <v>253</v>
      </c>
      <c r="J7" s="1" t="s">
        <v>30</v>
      </c>
      <c r="K7" s="1" t="s">
        <v>254</v>
      </c>
      <c r="L7" s="1" t="s">
        <v>254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255</v>
      </c>
      <c r="S7" s="1" t="s">
        <v>211</v>
      </c>
      <c r="T7" s="1" t="s">
        <v>212</v>
      </c>
      <c r="U7" s="1" t="s">
        <v>213</v>
      </c>
      <c r="V7" s="1" t="s">
        <v>256</v>
      </c>
    </row>
    <row r="8" s="1" customFormat="1" spans="1:22">
      <c r="A8" s="3">
        <v>999228159092335</v>
      </c>
      <c r="B8" s="1" t="s">
        <v>249</v>
      </c>
      <c r="C8" s="1" t="s">
        <v>257</v>
      </c>
      <c r="D8" s="1" t="s">
        <v>258</v>
      </c>
      <c r="E8" s="1" t="s">
        <v>259</v>
      </c>
      <c r="F8" s="1" t="s">
        <v>227</v>
      </c>
      <c r="G8" s="1" t="s">
        <v>202</v>
      </c>
      <c r="H8" s="1" t="s">
        <v>203</v>
      </c>
      <c r="I8" s="1" t="s">
        <v>260</v>
      </c>
      <c r="J8" s="1" t="s">
        <v>30</v>
      </c>
      <c r="K8" s="1" t="s">
        <v>261</v>
      </c>
      <c r="L8" s="1" t="s">
        <v>261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262</v>
      </c>
      <c r="S8" s="1" t="s">
        <v>211</v>
      </c>
      <c r="T8" s="1" t="s">
        <v>212</v>
      </c>
      <c r="U8" s="1" t="s">
        <v>213</v>
      </c>
      <c r="V8" s="1" t="s">
        <v>263</v>
      </c>
    </row>
    <row r="9" s="1" customFormat="1" spans="1:22">
      <c r="A9" s="3">
        <v>999228215315571</v>
      </c>
      <c r="B9" s="1" t="s">
        <v>264</v>
      </c>
      <c r="C9" s="1" t="s">
        <v>265</v>
      </c>
      <c r="D9" s="1" t="s">
        <v>266</v>
      </c>
      <c r="E9" s="1" t="s">
        <v>267</v>
      </c>
      <c r="F9" s="1" t="s">
        <v>227</v>
      </c>
      <c r="G9" s="1" t="s">
        <v>202</v>
      </c>
      <c r="H9" s="1" t="s">
        <v>203</v>
      </c>
      <c r="I9" s="1" t="s">
        <v>268</v>
      </c>
      <c r="J9" s="1" t="s">
        <v>30</v>
      </c>
      <c r="K9" s="1" t="s">
        <v>269</v>
      </c>
      <c r="L9" s="1" t="s">
        <v>269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270</v>
      </c>
      <c r="S9" s="1" t="s">
        <v>211</v>
      </c>
      <c r="T9" s="1" t="s">
        <v>212</v>
      </c>
      <c r="U9" s="1" t="s">
        <v>222</v>
      </c>
      <c r="V9" s="1" t="s">
        <v>271</v>
      </c>
    </row>
    <row r="10" s="1" customFormat="1" spans="1:22">
      <c r="A10" s="3">
        <v>999228230062249</v>
      </c>
      <c r="B10" s="1" t="s">
        <v>272</v>
      </c>
      <c r="C10" s="1" t="s">
        <v>273</v>
      </c>
      <c r="D10" s="1" t="s">
        <v>274</v>
      </c>
      <c r="E10" s="1" t="s">
        <v>275</v>
      </c>
      <c r="F10" s="1" t="s">
        <v>235</v>
      </c>
      <c r="G10" s="1" t="s">
        <v>202</v>
      </c>
      <c r="H10" s="1" t="s">
        <v>203</v>
      </c>
      <c r="I10" s="1" t="s">
        <v>276</v>
      </c>
      <c r="J10" s="1" t="s">
        <v>30</v>
      </c>
      <c r="K10" s="1" t="s">
        <v>277</v>
      </c>
      <c r="L10" s="1" t="s">
        <v>277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278</v>
      </c>
      <c r="S10" s="1" t="s">
        <v>211</v>
      </c>
      <c r="T10" s="1" t="s">
        <v>212</v>
      </c>
      <c r="U10" s="1" t="s">
        <v>213</v>
      </c>
      <c r="V10" s="1" t="s">
        <v>279</v>
      </c>
    </row>
    <row r="11" s="1" customFormat="1" spans="1:22">
      <c r="A11" s="3">
        <v>999228257319648</v>
      </c>
      <c r="B11" s="1" t="s">
        <v>280</v>
      </c>
      <c r="C11" s="1" t="s">
        <v>281</v>
      </c>
      <c r="D11" s="1" t="s">
        <v>282</v>
      </c>
      <c r="E11" s="1" t="s">
        <v>283</v>
      </c>
      <c r="F11" s="1" t="s">
        <v>227</v>
      </c>
      <c r="G11" s="1" t="s">
        <v>202</v>
      </c>
      <c r="H11" s="1" t="s">
        <v>203</v>
      </c>
      <c r="I11" s="1" t="s">
        <v>284</v>
      </c>
      <c r="J11" s="1" t="s">
        <v>30</v>
      </c>
      <c r="K11" s="1" t="s">
        <v>285</v>
      </c>
      <c r="L11" s="1" t="s">
        <v>285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286</v>
      </c>
      <c r="S11" s="1" t="s">
        <v>211</v>
      </c>
      <c r="T11" s="1" t="s">
        <v>212</v>
      </c>
      <c r="U11" s="1" t="s">
        <v>213</v>
      </c>
      <c r="V11" s="1" t="s">
        <v>287</v>
      </c>
    </row>
    <row r="12" s="1" customFormat="1" spans="1:22">
      <c r="A12" s="3">
        <v>999228269374084</v>
      </c>
      <c r="B12" s="1" t="s">
        <v>288</v>
      </c>
      <c r="C12" s="1" t="s">
        <v>289</v>
      </c>
      <c r="D12" s="1" t="s">
        <v>290</v>
      </c>
      <c r="E12" s="1" t="s">
        <v>291</v>
      </c>
      <c r="F12" s="1" t="s">
        <v>227</v>
      </c>
      <c r="G12" s="1" t="s">
        <v>202</v>
      </c>
      <c r="H12" s="1" t="s">
        <v>203</v>
      </c>
      <c r="I12" s="1" t="s">
        <v>292</v>
      </c>
      <c r="J12" s="1" t="s">
        <v>30</v>
      </c>
      <c r="K12" s="1" t="s">
        <v>293</v>
      </c>
      <c r="L12" s="1" t="s">
        <v>293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294</v>
      </c>
      <c r="S12" s="1" t="s">
        <v>211</v>
      </c>
      <c r="T12" s="1" t="s">
        <v>212</v>
      </c>
      <c r="U12" s="1" t="s">
        <v>213</v>
      </c>
      <c r="V12" s="1" t="s">
        <v>295</v>
      </c>
    </row>
    <row r="13" s="1" customFormat="1" spans="1:22">
      <c r="A13" s="3">
        <v>999228273123595</v>
      </c>
      <c r="B13" s="1" t="s">
        <v>288</v>
      </c>
      <c r="C13" s="1" t="s">
        <v>296</v>
      </c>
      <c r="D13" s="1" t="s">
        <v>297</v>
      </c>
      <c r="E13" s="1" t="s">
        <v>298</v>
      </c>
      <c r="F13" s="1" t="s">
        <v>235</v>
      </c>
      <c r="G13" s="1" t="s">
        <v>202</v>
      </c>
      <c r="H13" s="1" t="s">
        <v>203</v>
      </c>
      <c r="I13" s="1" t="s">
        <v>299</v>
      </c>
      <c r="J13" s="1" t="s">
        <v>30</v>
      </c>
      <c r="K13" s="1" t="s">
        <v>300</v>
      </c>
      <c r="L13" s="1" t="s">
        <v>300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301</v>
      </c>
      <c r="S13" s="1" t="s">
        <v>211</v>
      </c>
      <c r="T13" s="1" t="s">
        <v>212</v>
      </c>
      <c r="U13" s="1" t="s">
        <v>213</v>
      </c>
      <c r="V13" s="1" t="s">
        <v>302</v>
      </c>
    </row>
    <row r="14" s="1" customFormat="1" spans="1:22">
      <c r="A14" s="3">
        <v>999228273716737</v>
      </c>
      <c r="B14" s="1" t="s">
        <v>288</v>
      </c>
      <c r="C14" s="1" t="s">
        <v>303</v>
      </c>
      <c r="D14" s="1" t="s">
        <v>304</v>
      </c>
      <c r="E14" s="1" t="s">
        <v>305</v>
      </c>
      <c r="F14" s="1" t="s">
        <v>227</v>
      </c>
      <c r="G14" s="1" t="s">
        <v>202</v>
      </c>
      <c r="H14" s="1" t="s">
        <v>203</v>
      </c>
      <c r="I14" s="1" t="s">
        <v>306</v>
      </c>
      <c r="J14" s="1" t="s">
        <v>30</v>
      </c>
      <c r="K14" s="1" t="s">
        <v>307</v>
      </c>
      <c r="L14" s="1" t="s">
        <v>307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308</v>
      </c>
      <c r="S14" s="1" t="s">
        <v>211</v>
      </c>
      <c r="T14" s="1" t="s">
        <v>212</v>
      </c>
      <c r="U14" s="1" t="s">
        <v>213</v>
      </c>
      <c r="V14" s="1" t="s">
        <v>256</v>
      </c>
    </row>
    <row r="15" s="1" customFormat="1" spans="1:22">
      <c r="A15" s="3">
        <v>999228317194028</v>
      </c>
      <c r="B15" s="1" t="s">
        <v>309</v>
      </c>
      <c r="C15" s="1" t="s">
        <v>310</v>
      </c>
      <c r="D15" s="1" t="s">
        <v>311</v>
      </c>
      <c r="E15" s="1" t="s">
        <v>312</v>
      </c>
      <c r="F15" s="1" t="s">
        <v>227</v>
      </c>
      <c r="G15" s="1" t="s">
        <v>202</v>
      </c>
      <c r="H15" s="1" t="s">
        <v>203</v>
      </c>
      <c r="I15" s="1" t="s">
        <v>313</v>
      </c>
      <c r="J15" s="1" t="s">
        <v>30</v>
      </c>
      <c r="K15" s="1" t="s">
        <v>314</v>
      </c>
      <c r="L15" s="1" t="s">
        <v>314</v>
      </c>
      <c r="M15" s="1" t="s">
        <v>206</v>
      </c>
      <c r="N15" s="1" t="s">
        <v>206</v>
      </c>
      <c r="O15" s="1" t="s">
        <v>207</v>
      </c>
      <c r="P15" s="1" t="s">
        <v>208</v>
      </c>
      <c r="Q15" s="1" t="s">
        <v>209</v>
      </c>
      <c r="R15" s="1" t="s">
        <v>315</v>
      </c>
      <c r="S15" s="1" t="s">
        <v>211</v>
      </c>
      <c r="T15" s="1" t="s">
        <v>212</v>
      </c>
      <c r="U15" s="1" t="s">
        <v>213</v>
      </c>
      <c r="V15" s="1" t="s">
        <v>316</v>
      </c>
    </row>
    <row r="16" s="1" customFormat="1" spans="1:22">
      <c r="A16" s="3">
        <v>999228440795564</v>
      </c>
      <c r="B16" s="1" t="s">
        <v>317</v>
      </c>
      <c r="C16" s="1" t="s">
        <v>318</v>
      </c>
      <c r="D16" s="1" t="s">
        <v>319</v>
      </c>
      <c r="E16" s="1" t="s">
        <v>320</v>
      </c>
      <c r="F16" s="1" t="s">
        <v>235</v>
      </c>
      <c r="G16" s="1" t="s">
        <v>202</v>
      </c>
      <c r="H16" s="1" t="s">
        <v>203</v>
      </c>
      <c r="I16" s="1" t="s">
        <v>321</v>
      </c>
      <c r="J16" s="1" t="s">
        <v>30</v>
      </c>
      <c r="K16" s="1" t="s">
        <v>322</v>
      </c>
      <c r="L16" s="1" t="s">
        <v>322</v>
      </c>
      <c r="M16" s="1" t="s">
        <v>206</v>
      </c>
      <c r="N16" s="1" t="s">
        <v>206</v>
      </c>
      <c r="O16" s="1" t="s">
        <v>207</v>
      </c>
      <c r="P16" s="1" t="s">
        <v>208</v>
      </c>
      <c r="Q16" s="1" t="s">
        <v>209</v>
      </c>
      <c r="R16" s="1" t="s">
        <v>323</v>
      </c>
      <c r="S16" s="1" t="s">
        <v>211</v>
      </c>
      <c r="T16" s="1" t="s">
        <v>212</v>
      </c>
      <c r="U16" s="1" t="s">
        <v>213</v>
      </c>
      <c r="V16" s="1" t="s">
        <v>324</v>
      </c>
    </row>
    <row r="17" s="1" customFormat="1" spans="1:22">
      <c r="A17" s="3">
        <v>999228488247011</v>
      </c>
      <c r="B17" s="1" t="s">
        <v>325</v>
      </c>
      <c r="C17" s="1" t="s">
        <v>326</v>
      </c>
      <c r="D17" s="1" t="s">
        <v>327</v>
      </c>
      <c r="E17" s="1" t="s">
        <v>328</v>
      </c>
      <c r="F17" s="1" t="s">
        <v>227</v>
      </c>
      <c r="G17" s="1" t="s">
        <v>202</v>
      </c>
      <c r="H17" s="1" t="s">
        <v>203</v>
      </c>
      <c r="I17" s="1" t="s">
        <v>329</v>
      </c>
      <c r="J17" s="1" t="s">
        <v>30</v>
      </c>
      <c r="K17" s="1" t="s">
        <v>330</v>
      </c>
      <c r="L17" s="1" t="s">
        <v>330</v>
      </c>
      <c r="M17" s="1" t="s">
        <v>206</v>
      </c>
      <c r="N17" s="1" t="s">
        <v>206</v>
      </c>
      <c r="O17" s="1" t="s">
        <v>207</v>
      </c>
      <c r="P17" s="1" t="s">
        <v>208</v>
      </c>
      <c r="Q17" s="1" t="s">
        <v>209</v>
      </c>
      <c r="R17" s="1" t="s">
        <v>331</v>
      </c>
      <c r="S17" s="1" t="s">
        <v>211</v>
      </c>
      <c r="T17" s="1" t="s">
        <v>212</v>
      </c>
      <c r="U17" s="1" t="s">
        <v>213</v>
      </c>
      <c r="V17" s="1" t="s">
        <v>214</v>
      </c>
    </row>
    <row r="18" s="1" customFormat="1" spans="1:22">
      <c r="A18" s="3">
        <v>999228535671431</v>
      </c>
      <c r="B18" s="1" t="s">
        <v>332</v>
      </c>
      <c r="C18" s="1" t="s">
        <v>333</v>
      </c>
      <c r="D18" s="1" t="s">
        <v>334</v>
      </c>
      <c r="E18" s="1" t="s">
        <v>335</v>
      </c>
      <c r="F18" s="1" t="s">
        <v>201</v>
      </c>
      <c r="G18" s="1" t="s">
        <v>202</v>
      </c>
      <c r="H18" s="1" t="s">
        <v>203</v>
      </c>
      <c r="I18" s="1" t="s">
        <v>336</v>
      </c>
      <c r="J18" s="1" t="s">
        <v>30</v>
      </c>
      <c r="K18" s="1" t="s">
        <v>337</v>
      </c>
      <c r="L18" s="1" t="s">
        <v>337</v>
      </c>
      <c r="M18" s="1" t="s">
        <v>206</v>
      </c>
      <c r="N18" s="1" t="s">
        <v>206</v>
      </c>
      <c r="O18" s="1" t="s">
        <v>207</v>
      </c>
      <c r="P18" s="1" t="s">
        <v>208</v>
      </c>
      <c r="Q18" s="1" t="s">
        <v>209</v>
      </c>
      <c r="R18" s="1" t="s">
        <v>338</v>
      </c>
      <c r="S18" s="1" t="s">
        <v>211</v>
      </c>
      <c r="T18" s="1" t="s">
        <v>212</v>
      </c>
      <c r="U18" s="1" t="s">
        <v>213</v>
      </c>
      <c r="V18" s="1" t="s">
        <v>271</v>
      </c>
    </row>
    <row r="19" s="1" customFormat="1" spans="1:22">
      <c r="A19" s="3">
        <v>999228552813609</v>
      </c>
      <c r="B19" s="1" t="s">
        <v>339</v>
      </c>
      <c r="C19" s="1" t="s">
        <v>340</v>
      </c>
      <c r="D19" s="1" t="s">
        <v>311</v>
      </c>
      <c r="E19" s="1" t="s">
        <v>341</v>
      </c>
      <c r="F19" s="1" t="s">
        <v>227</v>
      </c>
      <c r="G19" s="1" t="s">
        <v>202</v>
      </c>
      <c r="H19" s="1" t="s">
        <v>203</v>
      </c>
      <c r="I19" s="1" t="s">
        <v>342</v>
      </c>
      <c r="J19" s="1" t="s">
        <v>30</v>
      </c>
      <c r="K19" s="1" t="s">
        <v>343</v>
      </c>
      <c r="L19" s="1" t="s">
        <v>343</v>
      </c>
      <c r="M19" s="1" t="s">
        <v>206</v>
      </c>
      <c r="N19" s="1" t="s">
        <v>206</v>
      </c>
      <c r="O19" s="1" t="s">
        <v>207</v>
      </c>
      <c r="P19" s="1" t="s">
        <v>208</v>
      </c>
      <c r="Q19" s="1" t="s">
        <v>209</v>
      </c>
      <c r="R19" s="1" t="s">
        <v>344</v>
      </c>
      <c r="S19" s="1" t="s">
        <v>211</v>
      </c>
      <c r="T19" s="1" t="s">
        <v>212</v>
      </c>
      <c r="U19" s="1" t="s">
        <v>213</v>
      </c>
      <c r="V19" s="1" t="s">
        <v>316</v>
      </c>
    </row>
    <row r="20" s="1" customFormat="1" spans="1:22">
      <c r="A20" s="3">
        <v>999228567789696</v>
      </c>
      <c r="B20" s="1" t="s">
        <v>244</v>
      </c>
      <c r="C20" s="1" t="s">
        <v>345</v>
      </c>
      <c r="D20" s="1" t="s">
        <v>346</v>
      </c>
      <c r="E20" s="1" t="s">
        <v>347</v>
      </c>
      <c r="F20" s="1" t="s">
        <v>201</v>
      </c>
      <c r="G20" s="1" t="s">
        <v>202</v>
      </c>
      <c r="H20" s="1" t="s">
        <v>203</v>
      </c>
      <c r="I20" s="1" t="s">
        <v>348</v>
      </c>
      <c r="J20" s="1" t="s">
        <v>30</v>
      </c>
      <c r="K20" s="1" t="s">
        <v>349</v>
      </c>
      <c r="L20" s="1" t="s">
        <v>349</v>
      </c>
      <c r="M20" s="1" t="s">
        <v>206</v>
      </c>
      <c r="N20" s="1" t="s">
        <v>206</v>
      </c>
      <c r="O20" s="1" t="s">
        <v>207</v>
      </c>
      <c r="P20" s="1" t="s">
        <v>208</v>
      </c>
      <c r="Q20" s="1" t="s">
        <v>209</v>
      </c>
      <c r="R20" s="1" t="s">
        <v>350</v>
      </c>
      <c r="S20" s="1" t="s">
        <v>211</v>
      </c>
      <c r="T20" s="1" t="s">
        <v>212</v>
      </c>
      <c r="U20" s="1" t="s">
        <v>213</v>
      </c>
      <c r="V20" s="1" t="s">
        <v>316</v>
      </c>
    </row>
    <row r="21" s="1" customFormat="1" spans="1:22">
      <c r="A21" s="3">
        <v>999228570284982</v>
      </c>
      <c r="B21" s="1" t="s">
        <v>244</v>
      </c>
      <c r="C21" s="1" t="s">
        <v>351</v>
      </c>
      <c r="D21" s="1" t="s">
        <v>352</v>
      </c>
      <c r="E21" s="1" t="s">
        <v>353</v>
      </c>
      <c r="F21" s="1" t="s">
        <v>201</v>
      </c>
      <c r="G21" s="1" t="s">
        <v>202</v>
      </c>
      <c r="H21" s="1" t="s">
        <v>203</v>
      </c>
      <c r="I21" s="1" t="s">
        <v>354</v>
      </c>
      <c r="J21" s="1" t="s">
        <v>30</v>
      </c>
      <c r="K21" s="1" t="s">
        <v>355</v>
      </c>
      <c r="L21" s="1" t="s">
        <v>355</v>
      </c>
      <c r="M21" s="1" t="s">
        <v>206</v>
      </c>
      <c r="N21" s="1" t="s">
        <v>206</v>
      </c>
      <c r="O21" s="1" t="s">
        <v>207</v>
      </c>
      <c r="P21" s="1" t="s">
        <v>208</v>
      </c>
      <c r="Q21" s="1" t="s">
        <v>209</v>
      </c>
      <c r="R21" s="1" t="s">
        <v>356</v>
      </c>
      <c r="S21" s="1" t="s">
        <v>211</v>
      </c>
      <c r="T21" s="1" t="s">
        <v>212</v>
      </c>
      <c r="U21" s="1" t="s">
        <v>213</v>
      </c>
      <c r="V21" s="1" t="s">
        <v>214</v>
      </c>
    </row>
    <row r="22" s="1" customFormat="1" spans="1:22">
      <c r="A22" s="3">
        <v>999228586427456</v>
      </c>
      <c r="B22" s="1" t="s">
        <v>235</v>
      </c>
      <c r="C22" s="1" t="s">
        <v>357</v>
      </c>
      <c r="D22" s="1" t="s">
        <v>358</v>
      </c>
      <c r="E22" s="1" t="s">
        <v>359</v>
      </c>
      <c r="F22" s="1" t="s">
        <v>227</v>
      </c>
      <c r="G22" s="1" t="s">
        <v>202</v>
      </c>
      <c r="H22" s="1" t="s">
        <v>203</v>
      </c>
      <c r="I22" s="1" t="s">
        <v>360</v>
      </c>
      <c r="J22" s="1" t="s">
        <v>30</v>
      </c>
      <c r="K22" s="1" t="s">
        <v>361</v>
      </c>
      <c r="L22" s="1" t="s">
        <v>361</v>
      </c>
      <c r="M22" s="1" t="s">
        <v>206</v>
      </c>
      <c r="N22" s="1" t="s">
        <v>206</v>
      </c>
      <c r="O22" s="1" t="s">
        <v>207</v>
      </c>
      <c r="P22" s="1" t="s">
        <v>208</v>
      </c>
      <c r="Q22" s="1" t="s">
        <v>209</v>
      </c>
      <c r="R22" s="1" t="s">
        <v>362</v>
      </c>
      <c r="S22" s="1" t="s">
        <v>211</v>
      </c>
      <c r="T22" s="1" t="s">
        <v>212</v>
      </c>
      <c r="U22" s="1" t="s">
        <v>213</v>
      </c>
      <c r="V22" s="1" t="s">
        <v>271</v>
      </c>
    </row>
    <row r="23" s="1" customFormat="1" spans="1:22">
      <c r="A23" s="3">
        <v>999228589392255</v>
      </c>
      <c r="B23" s="1" t="s">
        <v>201</v>
      </c>
      <c r="C23" s="1" t="s">
        <v>363</v>
      </c>
      <c r="D23" s="1" t="s">
        <v>364</v>
      </c>
      <c r="E23" s="1" t="s">
        <v>365</v>
      </c>
      <c r="F23" s="1" t="s">
        <v>227</v>
      </c>
      <c r="G23" s="1" t="s">
        <v>202</v>
      </c>
      <c r="H23" s="1" t="s">
        <v>203</v>
      </c>
      <c r="I23" s="1" t="s">
        <v>366</v>
      </c>
      <c r="J23" s="1" t="s">
        <v>30</v>
      </c>
      <c r="K23" s="1" t="s">
        <v>367</v>
      </c>
      <c r="L23" s="1" t="s">
        <v>367</v>
      </c>
      <c r="M23" s="1" t="s">
        <v>206</v>
      </c>
      <c r="N23" s="1" t="s">
        <v>206</v>
      </c>
      <c r="O23" s="1" t="s">
        <v>207</v>
      </c>
      <c r="P23" s="1" t="s">
        <v>208</v>
      </c>
      <c r="Q23" s="1" t="s">
        <v>209</v>
      </c>
      <c r="R23" s="1" t="s">
        <v>368</v>
      </c>
      <c r="S23" s="1" t="s">
        <v>211</v>
      </c>
      <c r="T23" s="1" t="s">
        <v>212</v>
      </c>
      <c r="U23" s="1" t="s">
        <v>213</v>
      </c>
      <c r="V23" s="1" t="s">
        <v>214</v>
      </c>
    </row>
    <row r="24" s="1" customFormat="1" spans="1:22">
      <c r="A24" s="3">
        <v>999228589823218</v>
      </c>
      <c r="B24" s="1" t="s">
        <v>201</v>
      </c>
      <c r="C24" s="1" t="s">
        <v>369</v>
      </c>
      <c r="D24" s="1" t="s">
        <v>370</v>
      </c>
      <c r="E24" s="1" t="s">
        <v>371</v>
      </c>
      <c r="F24" s="1" t="s">
        <v>227</v>
      </c>
      <c r="G24" s="1" t="s">
        <v>202</v>
      </c>
      <c r="H24" s="1" t="s">
        <v>203</v>
      </c>
      <c r="I24" s="1" t="s">
        <v>372</v>
      </c>
      <c r="J24" s="1" t="s">
        <v>30</v>
      </c>
      <c r="K24" s="1" t="s">
        <v>373</v>
      </c>
      <c r="L24" s="1" t="s">
        <v>373</v>
      </c>
      <c r="M24" s="1" t="s">
        <v>206</v>
      </c>
      <c r="N24" s="1" t="s">
        <v>206</v>
      </c>
      <c r="O24" s="1" t="s">
        <v>207</v>
      </c>
      <c r="P24" s="1" t="s">
        <v>208</v>
      </c>
      <c r="Q24" s="1" t="s">
        <v>209</v>
      </c>
      <c r="R24" s="1" t="s">
        <v>374</v>
      </c>
      <c r="S24" s="1" t="s">
        <v>211</v>
      </c>
      <c r="T24" s="1" t="s">
        <v>212</v>
      </c>
      <c r="U24" s="1" t="s">
        <v>213</v>
      </c>
      <c r="V24" s="1" t="s">
        <v>316</v>
      </c>
    </row>
    <row r="25" s="1" customFormat="1" spans="1:22">
      <c r="A25" s="3">
        <v>999228595181993</v>
      </c>
      <c r="B25" s="1" t="s">
        <v>201</v>
      </c>
      <c r="C25" s="1" t="s">
        <v>375</v>
      </c>
      <c r="D25" s="1" t="s">
        <v>376</v>
      </c>
      <c r="E25" s="1" t="s">
        <v>377</v>
      </c>
      <c r="F25" s="1" t="s">
        <v>227</v>
      </c>
      <c r="G25" s="1" t="s">
        <v>202</v>
      </c>
      <c r="H25" s="1" t="s">
        <v>203</v>
      </c>
      <c r="I25" s="1" t="s">
        <v>378</v>
      </c>
      <c r="J25" s="1" t="s">
        <v>30</v>
      </c>
      <c r="K25" s="1" t="s">
        <v>379</v>
      </c>
      <c r="L25" s="1" t="s">
        <v>379</v>
      </c>
      <c r="M25" s="1" t="s">
        <v>206</v>
      </c>
      <c r="N25" s="1" t="s">
        <v>206</v>
      </c>
      <c r="O25" s="1" t="s">
        <v>207</v>
      </c>
      <c r="P25" s="1" t="s">
        <v>208</v>
      </c>
      <c r="Q25" s="1" t="s">
        <v>209</v>
      </c>
      <c r="R25" s="1" t="s">
        <v>380</v>
      </c>
      <c r="S25" s="1" t="s">
        <v>211</v>
      </c>
      <c r="T25" s="1" t="s">
        <v>212</v>
      </c>
      <c r="U25" s="1" t="s">
        <v>213</v>
      </c>
      <c r="V25" s="1" t="s">
        <v>316</v>
      </c>
    </row>
    <row r="26" s="1" customFormat="1" spans="1:22">
      <c r="A26" s="3">
        <v>999228602995808</v>
      </c>
      <c r="B26" s="1" t="s">
        <v>201</v>
      </c>
      <c r="C26" s="1" t="s">
        <v>381</v>
      </c>
      <c r="D26" s="1" t="s">
        <v>382</v>
      </c>
      <c r="E26" s="1" t="s">
        <v>383</v>
      </c>
      <c r="F26" s="1" t="s">
        <v>227</v>
      </c>
      <c r="G26" s="1" t="s">
        <v>202</v>
      </c>
      <c r="H26" s="1" t="s">
        <v>203</v>
      </c>
      <c r="I26" s="1" t="s">
        <v>384</v>
      </c>
      <c r="J26" s="1" t="s">
        <v>30</v>
      </c>
      <c r="K26" s="1" t="s">
        <v>385</v>
      </c>
      <c r="L26" s="1" t="s">
        <v>385</v>
      </c>
      <c r="M26" s="1" t="s">
        <v>206</v>
      </c>
      <c r="N26" s="1" t="s">
        <v>206</v>
      </c>
      <c r="O26" s="1" t="s">
        <v>207</v>
      </c>
      <c r="P26" s="1" t="s">
        <v>208</v>
      </c>
      <c r="Q26" s="1" t="s">
        <v>209</v>
      </c>
      <c r="R26" s="1" t="s">
        <v>386</v>
      </c>
      <c r="S26" s="1" t="s">
        <v>211</v>
      </c>
      <c r="T26" s="1" t="s">
        <v>212</v>
      </c>
      <c r="U26" s="1" t="s">
        <v>213</v>
      </c>
      <c r="V26" s="1" t="s">
        <v>316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2023-11-28T02:03:53Z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