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<sst xmlns="http://schemas.openxmlformats.org/spreadsheetml/2006/main" count="150" uniqueCount="103">
  <si>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</si>
  <si>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</si>
  <si>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</si>
  <si>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</si>
  <si>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</si>
  <si>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</si>
  <si>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</si>
  <si>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</si>
  <si>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</si>
  <si>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</si>
  <si>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</si>
  <si>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</si>
  <si>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</si>
  <si>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</si>
  <si>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</si>
  <si>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</si>
  <si>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</si>
  <si>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</si>
  <si>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</si>
  <si>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</si>
  <si>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</si>
  <si>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</si>
  <si>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</si>
  <si>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</si>
  <si>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</si>
  <si>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999228372795974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</si>
  <si>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</si>
  <si>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</si>
  <si>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</si>
  <si>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</si>
  <si>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</si>
  <si>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吉俏梅,马继红</t>
  </si>
  <si>
    <t>CA363231129CNY</t>
  </si>
  <si>
    <t>未提现</t>
  </si>
  <si>
    <t>携程开票</t>
  </si>
  <si>
    <t xml:space="preserve">	</t>
  </si>
  <si>
    <t xml:space="preserve">999228420583208	</t>
  </si>
  <si>
    <t>苏任成,苏云胜,温建珍,温建芬</t>
  </si>
  <si>
    <t xml:space="preserve">999226502465083	</t>
  </si>
  <si>
    <t>[香港]香港九龙酒店(The Kowloon Hotel)(9826444)</t>
  </si>
  <si>
    <t>高级房(至少提前5天预订)(至少连住2晚及以上)&lt;双人入住&gt;&lt;内宾&gt;&lt;无早&gt;</t>
  </si>
  <si>
    <t>CHANG/CHONGLU</t>
  </si>
  <si>
    <t>CA363231130CNY</t>
  </si>
  <si>
    <t xml:space="preserve">3866598	</t>
  </si>
  <si>
    <t xml:space="preserve">13082604	</t>
  </si>
  <si>
    <t xml:space="preserve">27103488239	</t>
  </si>
  <si>
    <t>[香港]香港都会海逸酒店(Harbour Plaza Metropolis)(5347164)</t>
  </si>
  <si>
    <t>高级房(至少提前7天预订)(至少连住2晚及以上)&lt;双人入住&gt;&lt;内宾&gt;&lt;无早&gt;</t>
  </si>
  <si>
    <t>ZHU/XIAOXI</t>
  </si>
  <si>
    <t xml:space="preserve">4004196	</t>
  </si>
  <si>
    <t>，</t>
  </si>
  <si>
    <t>999228372795974</t>
  </si>
  <si>
    <t>202311091923430071</t>
  </si>
  <si>
    <t>999228420583208</t>
  </si>
  <si>
    <t>202311111530500079</t>
  </si>
  <si>
    <t>A231130092531481</t>
  </si>
  <si>
    <t>房集：i231130092753 2058元</t>
  </si>
  <si>
    <t>CNY / HKD 当前参考汇率: 1.093792726</t>
  </si>
  <si>
    <t>总计：9618 CNY/
10520.1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</si>
  <si>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</si>
  <si>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</si>
  <si>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</si>
  <si>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</si>
  <si>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</si>
  <si>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</si>
  <si>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</si>
  <si>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</si>
  <si>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</si>
  <si>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</si>
  <si>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</si>
  <si>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</si>
  <si>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</si>
  <si>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</si>
  <si>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</si>
  <si>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</si>
  <si>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</si>
  <si>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</si>
  <si>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</si>
  <si>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2023-09-30</t>
  </si>
  <si>
    <t>4004196</t>
  </si>
  <si>
    <t>香港都会海逸酒店</t>
  </si>
  <si>
    <t>ZHU XIAOXI</t>
  </si>
  <si>
    <t>2023-11-13</t>
  </si>
  <si>
    <t>2023-11-15</t>
  </si>
  <si>
    <t>退房日周结</t>
  </si>
  <si>
    <t>2340.00</t>
  </si>
  <si>
    <t>RMB</t>
  </si>
  <si>
    <t>0</t>
  </si>
  <si>
    <t>0.00</t>
  </si>
  <si>
    <t>携程国内直连(DD)</t>
  </si>
  <si>
    <t>01.011249</t>
  </si>
  <si>
    <t>2023-10-30 15:12:38</t>
  </si>
  <si>
    <t>否</t>
  </si>
  <si>
    <t>汇智国际旅游发展有限公司</t>
  </si>
  <si>
    <t>直连</t>
  </si>
  <si>
    <t>中国</t>
  </si>
  <si>
    <t>2023-09-01</t>
  </si>
  <si>
    <t>3866598</t>
  </si>
  <si>
    <t>香港九龙酒店</t>
  </si>
  <si>
    <t>CHANG CHONGLU</t>
  </si>
  <si>
    <t>2023-11-11</t>
  </si>
  <si>
    <t>5220.00</t>
  </si>
  <si>
    <t>2023-10-21 11:58:21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</si>
</sst>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276225</xdr:colOff>
      <xdr:row>51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2204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43" sqref="C43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45243</v>
      </c>
      <c r="G2" s="6">
        <v>45244</v>
      </c>
      <c r="H2" s="4">
        <v>2</v>
      </c>
      <c r="I2" s="4">
        <v>1</v>
      </c>
      <c r="J2" s="4">
        <v>2</v>
      </c>
      <c r="K2" s="4" t="s">
        <v>30</v>
      </c>
      <c r="L2" s="4">
        <v>686</v>
      </c>
      <c r="M2" s="4">
        <v>686</v>
      </c>
      <c r="N2" s="4" t="s">
        <v>31</v>
      </c>
      <c r="O2" s="4" t="s">
        <v>32</v>
      </c>
      <c r="P2" s="4" t="s">
        <v>33</v>
      </c>
      <c r="Q2" s="4">
        <v>0</v>
      </c>
      <c r="R2" s="7">
        <v>45239.0000115741</v>
      </c>
      <c r="S2" s="6">
        <v>45259</v>
      </c>
      <c r="T2" s="4" t="s">
        <v>34</v>
      </c>
      <c r="U2" s="4">
        <v>686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45243</v>
      </c>
      <c r="G3" s="6">
        <v>45244</v>
      </c>
      <c r="H3" s="4">
        <v>4</v>
      </c>
      <c r="I3" s="4">
        <v>1</v>
      </c>
      <c r="J3" s="4">
        <v>4</v>
      </c>
      <c r="K3" s="4" t="s">
        <v>30</v>
      </c>
      <c r="L3" s="4">
        <v>1372</v>
      </c>
      <c r="M3" s="4">
        <v>1372</v>
      </c>
      <c r="N3" s="4" t="s">
        <v>37</v>
      </c>
      <c r="O3" s="4" t="s">
        <v>32</v>
      </c>
      <c r="P3" s="4" t="s">
        <v>33</v>
      </c>
      <c r="Q3" s="4">
        <v>0</v>
      </c>
      <c r="R3" s="7">
        <v>45241</v>
      </c>
      <c r="S3" s="6">
        <v>45259</v>
      </c>
      <c r="T3" s="4" t="s">
        <v>34</v>
      </c>
      <c r="U3" s="4">
        <v>1372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45241</v>
      </c>
      <c r="G4" s="6">
        <v>45245</v>
      </c>
      <c r="H4" s="4">
        <v>1</v>
      </c>
      <c r="I4" s="4">
        <v>4</v>
      </c>
      <c r="J4" s="4">
        <v>4</v>
      </c>
      <c r="K4" s="4" t="s">
        <v>30</v>
      </c>
      <c r="L4" s="4">
        <v>5220</v>
      </c>
      <c r="M4" s="4">
        <v>5220</v>
      </c>
      <c r="N4" s="4" t="s">
        <v>41</v>
      </c>
      <c r="O4" s="4" t="s">
        <v>42</v>
      </c>
      <c r="P4" s="4" t="s">
        <v>33</v>
      </c>
      <c r="Q4" s="4">
        <v>0</v>
      </c>
      <c r="R4" s="7">
        <v>45170.0000115741</v>
      </c>
      <c r="S4" s="6">
        <v>45260</v>
      </c>
      <c r="T4" s="4" t="s">
        <v>34</v>
      </c>
      <c r="U4" s="4">
        <v>5220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45243</v>
      </c>
      <c r="G5" s="6">
        <v>45245</v>
      </c>
      <c r="H5" s="4">
        <v>1</v>
      </c>
      <c r="I5" s="4">
        <v>2</v>
      </c>
      <c r="J5" s="4">
        <v>2</v>
      </c>
      <c r="K5" s="4" t="s">
        <v>30</v>
      </c>
      <c r="L5" s="4">
        <v>2340</v>
      </c>
      <c r="M5" s="4">
        <v>2340</v>
      </c>
      <c r="N5" s="4" t="s">
        <v>48</v>
      </c>
      <c r="O5" s="4" t="s">
        <v>42</v>
      </c>
      <c r="P5" s="4" t="s">
        <v>33</v>
      </c>
      <c r="Q5" s="4">
        <v>0</v>
      </c>
      <c r="R5" s="7">
        <v>45199</v>
      </c>
      <c r="S5" s="6">
        <v>45260</v>
      </c>
      <c r="T5" s="4" t="s">
        <v>34</v>
      </c>
      <c r="U5" s="4">
        <v>2340</v>
      </c>
      <c r="V5" s="4">
        <v>0</v>
      </c>
      <c r="W5" s="4">
        <v>0</v>
      </c>
      <c r="X5" s="4" t="s">
        <v>49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10">
      <c r="A2" s="8" t="s">
        <v>51</v>
      </c>
      <c r="B2" s="6">
        <v>45243</v>
      </c>
      <c r="C2" s="6">
        <v>45244</v>
      </c>
      <c r="D2" s="4">
        <v>686</v>
      </c>
      <c r="E2" s="4">
        <v>686</v>
      </c>
      <c r="F2" s="9" t="s">
        <v>52</v>
      </c>
      <c r="G2" s="4">
        <f>D2-E2</f>
        <v>0</v>
      </c>
      <c r="H2" s="4" t="str">
        <f>$H$1&amp;F2</f>
        <v>，202311091923430071</v>
      </c>
      <c r="I2" s="4" t="e">
        <f>VLOOKUP(A2,HOP!A:U,21,0)</f>
        <v>#N/A</v>
      </c>
      <c r="J2" s="4">
        <v>11.9</v>
      </c>
    </row>
    <row r="3" s="4" customFormat="1" spans="1:10">
      <c r="A3" s="8" t="s">
        <v>53</v>
      </c>
      <c r="B3" s="6">
        <v>45243</v>
      </c>
      <c r="C3" s="6">
        <v>45244</v>
      </c>
      <c r="D3" s="4">
        <v>1372</v>
      </c>
      <c r="E3" s="4">
        <v>1372</v>
      </c>
      <c r="F3" s="9" t="s">
        <v>54</v>
      </c>
      <c r="G3" s="4">
        <f>D3-E3</f>
        <v>0</v>
      </c>
      <c r="H3" s="4" t="str">
        <f>$H$1&amp;F3</f>
        <v>，202311111530500079</v>
      </c>
      <c r="I3" s="4" t="e">
        <f>VLOOKUP(A3,HOP!A:U,21,0)</f>
        <v>#N/A</v>
      </c>
      <c r="J3" s="4">
        <v>11.11</v>
      </c>
    </row>
    <row r="4" s="4" customFormat="1" spans="1:9">
      <c r="A4" s="5">
        <v>999226502465083</v>
      </c>
      <c r="B4" s="6">
        <v>45241</v>
      </c>
      <c r="C4" s="6">
        <v>45245</v>
      </c>
      <c r="D4" s="4">
        <v>5220</v>
      </c>
      <c r="E4" s="4" t="str">
        <f>VLOOKUP(A4,HOP!A:L,12,0)</f>
        <v>5220.00</v>
      </c>
      <c r="F4" s="4" t="str">
        <f>VLOOKUP(A4,HOP!A:C,3,0)</f>
        <v>3866598</v>
      </c>
      <c r="G4" s="4">
        <f>D4-E4</f>
        <v>0</v>
      </c>
      <c r="H4" s="4" t="str">
        <f>$H$1&amp;F4</f>
        <v>，3866598</v>
      </c>
      <c r="I4" s="4" t="str">
        <f>VLOOKUP(A4,HOP!A:U,21,0)</f>
        <v>直连</v>
      </c>
    </row>
    <row r="5" s="4" customFormat="1" spans="1:9">
      <c r="A5" s="5">
        <v>27103488239</v>
      </c>
      <c r="B5" s="6">
        <v>45243</v>
      </c>
      <c r="C5" s="6">
        <v>45245</v>
      </c>
      <c r="D5" s="4">
        <v>2340</v>
      </c>
      <c r="E5" s="4" t="str">
        <f>VLOOKUP(A5,HOP!A:L,12,0)</f>
        <v>2340.00</v>
      </c>
      <c r="F5" s="4" t="str">
        <f>VLOOKUP(A5,HOP!A:C,3,0)</f>
        <v>4004196</v>
      </c>
      <c r="G5" s="4">
        <f>D5-E5</f>
        <v>0</v>
      </c>
      <c r="H5" s="4" t="str">
        <f>$H$1&amp;F5</f>
        <v>，4004196</v>
      </c>
      <c r="I5" s="4" t="str">
        <f>VLOOKUP(A5,HOP!A:U,21,0)</f>
        <v>直连</v>
      </c>
    </row>
    <row r="7" spans="4:4">
      <c r="D7" s="4">
        <f>SUM(D2:D6)</f>
        <v>9618</v>
      </c>
    </row>
    <row r="13" spans="1:4">
      <c r="A13" s="4" t="s">
        <v>55</v>
      </c>
      <c r="C13" s="4">
        <v>7560</v>
      </c>
      <c r="D13" s="4">
        <v>8269.07</v>
      </c>
    </row>
    <row r="14" spans="1:4">
      <c r="A14" s="4" t="s">
        <v>56</v>
      </c>
      <c r="C14" s="4">
        <v>2058</v>
      </c>
      <c r="D14" s="4">
        <v>2251.03</v>
      </c>
    </row>
    <row r="15" spans="1:4">
      <c r="A15" s="4" t="s">
        <v>57</v>
      </c>
      <c r="C15" s="4">
        <f>SUM(C13:C14)</f>
        <v>9618</v>
      </c>
      <c r="D15" s="4">
        <f>SUM(D13:D14)</f>
        <v>10520.1</v>
      </c>
    </row>
    <row r="16" spans="1:1">
      <c r="A16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42" sqref="D42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27103488239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999226502465083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86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2023-11-30T01:30:10Z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