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<sst xmlns="http://schemas.openxmlformats.org/spreadsheetml/2006/main" count="268" uniqueCount="133">
  <si>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</si>
  <si>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</si>
  <si>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</si>
  <si>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</si>
  <si>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</si>
  <si>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</si>
  <si>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</si>
  <si>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</si>
  <si>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</si>
  <si>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</si>
  <si>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</si>
  <si>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</si>
  <si>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</si>
  <si>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</si>
  <si>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</si>
  <si>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</si>
  <si>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</si>
  <si>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</si>
  <si>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</si>
  <si>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</si>
  <si>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</si>
  <si>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</si>
  <si>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</si>
  <si>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</si>
  <si>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</si>
  <si>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999228236356982	</t>
  </si>
  <si>
    <t>Ctrip</t>
  </si>
  <si>
    <t>正常</t>
  </si>
  <si>
    <t>[香港]历山酒店(Hotel Alexandra)(105646626)</t>
  </si>
  <si>
    <t>梅花客房 (城市景观)(至少提前5天预订)(至少连住2晚及以上)&lt;双人入住&gt;&lt;内宾&gt;&lt;无早&gt;</t>
  </si>
  <si>
    <t>CNY</t>
  </si>
  <si>
    <t>TANG/Ming</t>
  </si>
  <si>
    <t>CA363231205CNY</t>
  </si>
  <si>
    <t>未提现</t>
  </si>
  <si>
    <t>携程开票</t>
  </si>
  <si>
    <t xml:space="preserve">4159965	</t>
  </si>
  <si>
    <t xml:space="preserve">13085561	</t>
  </si>
  <si>
    <t xml:space="preserve">999228312667800	</t>
  </si>
  <si>
    <t>方块客房 (城市景观)(至少提前5天预订)(至少连住2晚及以上)&lt;双人入住&gt;&lt;内宾&gt;&lt;无早&gt;</t>
  </si>
  <si>
    <t>ZHANG/BILIAN,CHEN/YAXI</t>
  </si>
  <si>
    <t xml:space="preserve">4187315	</t>
  </si>
  <si>
    <t xml:space="preserve">13086425	</t>
  </si>
  <si>
    <t xml:space="preserve">999228347318782	</t>
  </si>
  <si>
    <t>ZHENG/XUAN,CAO/XINPING</t>
  </si>
  <si>
    <t xml:space="preserve">4207260	</t>
  </si>
  <si>
    <t xml:space="preserve">13087487	</t>
  </si>
  <si>
    <t xml:space="preserve">999228367339517	</t>
  </si>
  <si>
    <t>ZHU/RONGBIN,ZHU/JIANFANG</t>
  </si>
  <si>
    <t xml:space="preserve">4218269	</t>
  </si>
  <si>
    <t xml:space="preserve">221028	</t>
  </si>
  <si>
    <t xml:space="preserve">999228528246842	</t>
  </si>
  <si>
    <t>[梅州]梅州白天鹅迎宾馆(100697959)</t>
  </si>
  <si>
    <t>商务江景大床房&lt;超值特惠&gt;&lt;双人入住&gt;&lt;日历房套餐高价值&gt;&lt;单早&gt;&lt;新酒店礼盒&gt;</t>
  </si>
  <si>
    <t>蒋南</t>
  </si>
  <si>
    <t xml:space="preserve">	</t>
  </si>
  <si>
    <t xml:space="preserve">999228528265660	</t>
  </si>
  <si>
    <t>李巧专</t>
  </si>
  <si>
    <t xml:space="preserve">999228531571653	</t>
  </si>
  <si>
    <t>商务江景双床房&lt;超值特惠&gt;&lt;双人入住&gt;&lt;日历房套餐高价值&gt;&lt;单早&gt;&lt;新酒店礼盒&gt;</t>
  </si>
  <si>
    <t>张美娟</t>
  </si>
  <si>
    <t xml:space="preserve">999228531608657	</t>
  </si>
  <si>
    <t>连雪君</t>
  </si>
  <si>
    <t xml:space="preserve">999228543288570	</t>
  </si>
  <si>
    <t>[梅州]梅州昌盛豪生大酒店(45834822)</t>
  </si>
  <si>
    <t>柚见汝——非遗大床房&lt;特惠专享&gt;&lt;双人入住&gt;&lt;双早&gt;&lt;日历房套餐高价值&gt;&lt;新酒店礼盒&gt;</t>
  </si>
  <si>
    <t>周纪坤</t>
  </si>
  <si>
    <t>取消</t>
  </si>
  <si>
    <t>，</t>
  </si>
  <si>
    <t>999228528246842</t>
  </si>
  <si>
    <t>202311181648560079</t>
  </si>
  <si>
    <t>999228528265660</t>
  </si>
  <si>
    <t>202311181647540069</t>
  </si>
  <si>
    <t>999228531571653</t>
  </si>
  <si>
    <t>202311182258230079</t>
  </si>
  <si>
    <t>999228531608657</t>
  </si>
  <si>
    <t>202311182304520069</t>
  </si>
  <si>
    <t>A231205092406481</t>
  </si>
  <si>
    <t>房集：i231205092308 1176元</t>
  </si>
  <si>
    <t>CNY / HKD 当前参考汇率: 1.093565461</t>
  </si>
  <si>
    <t>总计： 10969 CNY/
11995.32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</si>
  <si>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</si>
  <si>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</si>
  <si>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</si>
  <si>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</si>
  <si>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</si>
  <si>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</si>
  <si>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</si>
  <si>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</si>
  <si>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</si>
  <si>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</si>
  <si>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</si>
  <si>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</si>
  <si>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</si>
  <si>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</si>
  <si>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</si>
  <si>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</si>
  <si>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</si>
  <si>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</si>
  <si>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</si>
  <si>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2023-11-08</t>
  </si>
  <si>
    <t>4218269</t>
  </si>
  <si>
    <t>历山酒店</t>
  </si>
  <si>
    <t>ZHU RONGBIN,ZHU JIANFANG</t>
  </si>
  <si>
    <t>2023-11-18</t>
  </si>
  <si>
    <t>2023-11-20</t>
  </si>
  <si>
    <t>退房日周结</t>
  </si>
  <si>
    <t>1462.00</t>
  </si>
  <si>
    <t>RMB</t>
  </si>
  <si>
    <t>0</t>
  </si>
  <si>
    <t>0.00</t>
  </si>
  <si>
    <t>携程国内直连(DD)</t>
  </si>
  <si>
    <t>01.011249</t>
  </si>
  <si>
    <t>2023-11-09 13:21:23</t>
  </si>
  <si>
    <t>否</t>
  </si>
  <si>
    <t>汇智国际旅游发展有限公司</t>
  </si>
  <si>
    <t>直连</t>
  </si>
  <si>
    <t>中国</t>
  </si>
  <si>
    <t>2023-11-07</t>
  </si>
  <si>
    <t>4207260</t>
  </si>
  <si>
    <t>ZHENG XUAN,CAO XINPING</t>
  </si>
  <si>
    <t>2023-11-16</t>
  </si>
  <si>
    <t>3460.00</t>
  </si>
  <si>
    <t>2023-11-07 09:59:52</t>
  </si>
  <si>
    <t>2023-11-03</t>
  </si>
  <si>
    <t>4187315</t>
  </si>
  <si>
    <t>ZHANG BILIAN,CHEN YAXI</t>
  </si>
  <si>
    <t>1442.00</t>
  </si>
  <si>
    <t>2023-11-04 08:40:56</t>
  </si>
  <si>
    <t>2023-10-30</t>
  </si>
  <si>
    <t>4159965</t>
  </si>
  <si>
    <t>TANG Ming</t>
  </si>
  <si>
    <t>3429.00</t>
  </si>
  <si>
    <t>2023-11-02 09:58:32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</si>
</sst>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15</xdr:col>
      <xdr:colOff>266700</xdr:colOff>
      <xdr:row>55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1239500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45246</v>
      </c>
      <c r="G2" s="6">
        <v>45250</v>
      </c>
      <c r="H2" s="4">
        <v>1</v>
      </c>
      <c r="I2" s="4">
        <v>4</v>
      </c>
      <c r="J2" s="4">
        <v>4</v>
      </c>
      <c r="K2" s="4" t="s">
        <v>30</v>
      </c>
      <c r="L2" s="4">
        <v>3429</v>
      </c>
      <c r="M2" s="4">
        <v>3429</v>
      </c>
      <c r="N2" s="4" t="s">
        <v>31</v>
      </c>
      <c r="O2" s="4" t="s">
        <v>32</v>
      </c>
      <c r="P2" s="4" t="s">
        <v>33</v>
      </c>
      <c r="Q2" s="4">
        <v>0</v>
      </c>
      <c r="R2" s="8">
        <v>45229</v>
      </c>
      <c r="S2" s="6">
        <v>45265</v>
      </c>
      <c r="T2" s="4" t="s">
        <v>34</v>
      </c>
      <c r="U2" s="4">
        <v>3429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45248</v>
      </c>
      <c r="G3" s="6">
        <v>45250</v>
      </c>
      <c r="H3" s="4">
        <v>1</v>
      </c>
      <c r="I3" s="4">
        <v>2</v>
      </c>
      <c r="J3" s="4">
        <v>2</v>
      </c>
      <c r="K3" s="4" t="s">
        <v>30</v>
      </c>
      <c r="L3" s="4">
        <v>1442</v>
      </c>
      <c r="M3" s="4">
        <v>1442</v>
      </c>
      <c r="N3" s="4" t="s">
        <v>39</v>
      </c>
      <c r="O3" s="4" t="s">
        <v>32</v>
      </c>
      <c r="P3" s="4" t="s">
        <v>33</v>
      </c>
      <c r="Q3" s="4">
        <v>0</v>
      </c>
      <c r="R3" s="8">
        <v>45233</v>
      </c>
      <c r="S3" s="6">
        <v>45265</v>
      </c>
      <c r="T3" s="4" t="s">
        <v>34</v>
      </c>
      <c r="U3" s="4">
        <v>1442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45246</v>
      </c>
      <c r="G4" s="6">
        <v>45250</v>
      </c>
      <c r="H4" s="4">
        <v>1</v>
      </c>
      <c r="I4" s="4">
        <v>4</v>
      </c>
      <c r="J4" s="4">
        <v>4</v>
      </c>
      <c r="K4" s="4" t="s">
        <v>30</v>
      </c>
      <c r="L4" s="4">
        <v>3460</v>
      </c>
      <c r="M4" s="4">
        <v>3460</v>
      </c>
      <c r="N4" s="4" t="s">
        <v>43</v>
      </c>
      <c r="O4" s="4" t="s">
        <v>32</v>
      </c>
      <c r="P4" s="4" t="s">
        <v>33</v>
      </c>
      <c r="Q4" s="4">
        <v>0</v>
      </c>
      <c r="R4" s="8">
        <v>45237.0000115741</v>
      </c>
      <c r="S4" s="6">
        <v>45265</v>
      </c>
      <c r="T4" s="4" t="s">
        <v>34</v>
      </c>
      <c r="U4" s="4">
        <v>3460</v>
      </c>
      <c r="V4" s="4">
        <v>0</v>
      </c>
      <c r="W4" s="4">
        <v>0</v>
      </c>
      <c r="X4" s="4" t="s">
        <v>44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28</v>
      </c>
      <c r="E5" s="4" t="s">
        <v>38</v>
      </c>
      <c r="F5" s="6">
        <v>45248</v>
      </c>
      <c r="G5" s="6">
        <v>45250</v>
      </c>
      <c r="H5" s="4">
        <v>1</v>
      </c>
      <c r="I5" s="4">
        <v>2</v>
      </c>
      <c r="J5" s="4">
        <v>2</v>
      </c>
      <c r="K5" s="4" t="s">
        <v>30</v>
      </c>
      <c r="L5" s="4">
        <v>1462</v>
      </c>
      <c r="M5" s="4">
        <v>1462</v>
      </c>
      <c r="N5" s="4" t="s">
        <v>47</v>
      </c>
      <c r="O5" s="4" t="s">
        <v>32</v>
      </c>
      <c r="P5" s="4" t="s">
        <v>33</v>
      </c>
      <c r="Q5" s="4">
        <v>0</v>
      </c>
      <c r="R5" s="8">
        <v>45238.0000115741</v>
      </c>
      <c r="S5" s="6">
        <v>45265</v>
      </c>
      <c r="T5" s="4" t="s">
        <v>34</v>
      </c>
      <c r="U5" s="4">
        <v>1462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45249</v>
      </c>
      <c r="G6" s="6">
        <v>45250</v>
      </c>
      <c r="H6" s="4">
        <v>1</v>
      </c>
      <c r="I6" s="4">
        <v>1</v>
      </c>
      <c r="J6" s="4">
        <v>1</v>
      </c>
      <c r="K6" s="4" t="s">
        <v>30</v>
      </c>
      <c r="L6" s="4">
        <v>294</v>
      </c>
      <c r="M6" s="4">
        <v>294</v>
      </c>
      <c r="N6" s="4" t="s">
        <v>53</v>
      </c>
      <c r="O6" s="4" t="s">
        <v>32</v>
      </c>
      <c r="P6" s="4" t="s">
        <v>33</v>
      </c>
      <c r="Q6" s="4">
        <v>0</v>
      </c>
      <c r="R6" s="8">
        <v>45248.0000115741</v>
      </c>
      <c r="S6" s="6">
        <v>45265</v>
      </c>
      <c r="T6" s="4" t="s">
        <v>34</v>
      </c>
      <c r="U6" s="4">
        <v>294</v>
      </c>
      <c r="V6" s="4">
        <v>0</v>
      </c>
      <c r="W6" s="4">
        <v>0</v>
      </c>
      <c r="X6" s="4" t="s">
        <v>54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45249</v>
      </c>
      <c r="G7" s="6">
        <v>45250</v>
      </c>
      <c r="H7" s="4">
        <v>1</v>
      </c>
      <c r="I7" s="4">
        <v>1</v>
      </c>
      <c r="J7" s="4">
        <v>1</v>
      </c>
      <c r="K7" s="4" t="s">
        <v>30</v>
      </c>
      <c r="L7" s="4">
        <v>294</v>
      </c>
      <c r="M7" s="4">
        <v>294</v>
      </c>
      <c r="N7" s="4" t="s">
        <v>56</v>
      </c>
      <c r="O7" s="4" t="s">
        <v>32</v>
      </c>
      <c r="P7" s="4" t="s">
        <v>33</v>
      </c>
      <c r="Q7" s="4">
        <v>0</v>
      </c>
      <c r="R7" s="8">
        <v>45248.0000115741</v>
      </c>
      <c r="S7" s="6">
        <v>45265</v>
      </c>
      <c r="T7" s="4" t="s">
        <v>34</v>
      </c>
      <c r="U7" s="4">
        <v>294</v>
      </c>
      <c r="V7" s="4">
        <v>0</v>
      </c>
      <c r="W7" s="4">
        <v>0</v>
      </c>
      <c r="X7" s="4" t="s">
        <v>54</v>
      </c>
      <c r="Y7" s="4" t="s">
        <v>54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51</v>
      </c>
      <c r="E8" s="4" t="s">
        <v>58</v>
      </c>
      <c r="F8" s="6">
        <v>45249</v>
      </c>
      <c r="G8" s="6">
        <v>45250</v>
      </c>
      <c r="H8" s="4">
        <v>1</v>
      </c>
      <c r="I8" s="4">
        <v>1</v>
      </c>
      <c r="J8" s="4">
        <v>1</v>
      </c>
      <c r="K8" s="4" t="s">
        <v>30</v>
      </c>
      <c r="L8" s="4">
        <v>294</v>
      </c>
      <c r="M8" s="4">
        <v>294</v>
      </c>
      <c r="N8" s="4" t="s">
        <v>59</v>
      </c>
      <c r="O8" s="4" t="s">
        <v>32</v>
      </c>
      <c r="P8" s="4" t="s">
        <v>33</v>
      </c>
      <c r="Q8" s="4">
        <v>0</v>
      </c>
      <c r="R8" s="8">
        <v>45248</v>
      </c>
      <c r="S8" s="6">
        <v>45265</v>
      </c>
      <c r="T8" s="4" t="s">
        <v>34</v>
      </c>
      <c r="U8" s="4">
        <v>294</v>
      </c>
      <c r="V8" s="4">
        <v>0</v>
      </c>
      <c r="W8" s="4">
        <v>0</v>
      </c>
      <c r="X8" s="4" t="s">
        <v>54</v>
      </c>
      <c r="Y8" s="4" t="s">
        <v>54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51</v>
      </c>
      <c r="E9" s="4" t="s">
        <v>58</v>
      </c>
      <c r="F9" s="6">
        <v>45249</v>
      </c>
      <c r="G9" s="6">
        <v>45250</v>
      </c>
      <c r="H9" s="4">
        <v>1</v>
      </c>
      <c r="I9" s="4">
        <v>1</v>
      </c>
      <c r="J9" s="4">
        <v>1</v>
      </c>
      <c r="K9" s="4" t="s">
        <v>30</v>
      </c>
      <c r="L9" s="4">
        <v>294</v>
      </c>
      <c r="M9" s="4">
        <v>294</v>
      </c>
      <c r="N9" s="4" t="s">
        <v>61</v>
      </c>
      <c r="O9" s="4" t="s">
        <v>32</v>
      </c>
      <c r="P9" s="4" t="s">
        <v>33</v>
      </c>
      <c r="Q9" s="4">
        <v>0</v>
      </c>
      <c r="R9" s="8">
        <v>45248</v>
      </c>
      <c r="S9" s="6">
        <v>45265</v>
      </c>
      <c r="T9" s="4" t="s">
        <v>34</v>
      </c>
      <c r="U9" s="4">
        <v>294</v>
      </c>
      <c r="V9" s="4">
        <v>0</v>
      </c>
      <c r="W9" s="4">
        <v>0</v>
      </c>
      <c r="X9" s="4" t="s">
        <v>54</v>
      </c>
      <c r="Y9" s="4" t="s">
        <v>54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63</v>
      </c>
      <c r="E10" s="4" t="s">
        <v>64</v>
      </c>
      <c r="F10" s="6">
        <v>45249</v>
      </c>
      <c r="G10" s="6">
        <v>45250</v>
      </c>
      <c r="H10" s="4">
        <v>1</v>
      </c>
      <c r="I10" s="4">
        <v>1</v>
      </c>
      <c r="J10" s="4">
        <v>1</v>
      </c>
      <c r="K10" s="4" t="s">
        <v>30</v>
      </c>
      <c r="L10" s="4">
        <v>441</v>
      </c>
      <c r="M10" s="4">
        <v>441</v>
      </c>
      <c r="N10" s="4" t="s">
        <v>65</v>
      </c>
      <c r="O10" s="4" t="s">
        <v>32</v>
      </c>
      <c r="P10" s="4" t="s">
        <v>33</v>
      </c>
      <c r="Q10" s="4">
        <v>0</v>
      </c>
      <c r="R10" s="8">
        <v>45249</v>
      </c>
      <c r="S10" s="6">
        <v>45265</v>
      </c>
      <c r="T10" s="4" t="s">
        <v>34</v>
      </c>
      <c r="U10" s="4">
        <v>441</v>
      </c>
      <c r="V10" s="4">
        <v>0</v>
      </c>
      <c r="W10" s="4">
        <v>0</v>
      </c>
      <c r="X10" s="4" t="s">
        <v>54</v>
      </c>
      <c r="Y10" s="4" t="s">
        <v>54</v>
      </c>
    </row>
    <row r="11" s="4" customFormat="1" spans="1:25">
      <c r="A11" s="4" t="s">
        <v>62</v>
      </c>
      <c r="B11" s="4" t="s">
        <v>26</v>
      </c>
      <c r="C11" s="4" t="s">
        <v>66</v>
      </c>
      <c r="D11" s="4" t="s">
        <v>63</v>
      </c>
      <c r="E11" s="4" t="s">
        <v>64</v>
      </c>
      <c r="F11" s="6">
        <v>45249</v>
      </c>
      <c r="G11" s="6">
        <v>45250</v>
      </c>
      <c r="H11" s="4">
        <v>1</v>
      </c>
      <c r="I11" s="4">
        <v>1</v>
      </c>
      <c r="J11" s="4">
        <v>1</v>
      </c>
      <c r="K11" s="4" t="s">
        <v>30</v>
      </c>
      <c r="L11" s="4">
        <v>-441</v>
      </c>
      <c r="M11" s="4">
        <v>-441</v>
      </c>
      <c r="N11" s="4" t="s">
        <v>65</v>
      </c>
      <c r="O11" s="4" t="s">
        <v>32</v>
      </c>
      <c r="P11" s="4" t="s">
        <v>33</v>
      </c>
      <c r="Q11" s="4">
        <v>0</v>
      </c>
      <c r="R11" s="8">
        <v>45249</v>
      </c>
      <c r="S11" s="6">
        <v>45265</v>
      </c>
      <c r="T11" s="4" t="s">
        <v>34</v>
      </c>
      <c r="U11" s="4">
        <v>-441</v>
      </c>
      <c r="V11" s="4">
        <v>0</v>
      </c>
      <c r="W11" s="4">
        <v>0</v>
      </c>
      <c r="X11" s="4" t="s">
        <v>54</v>
      </c>
      <c r="Y11" s="4" t="s">
        <v>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0"/>
  <sheetViews>
    <sheetView tabSelected="1" workbookViewId="0">
      <selection activeCell="E21" sqref="E21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67</v>
      </c>
    </row>
    <row r="2" s="4" customFormat="1" spans="1:9">
      <c r="A2" s="5">
        <v>999228236356982</v>
      </c>
      <c r="B2" s="6">
        <v>45246</v>
      </c>
      <c r="C2" s="6">
        <v>45250</v>
      </c>
      <c r="D2" s="4">
        <v>3429</v>
      </c>
      <c r="E2" s="4" t="str">
        <f>VLOOKUP(A2,HOP!A:L,12,0)</f>
        <v>3429.00</v>
      </c>
      <c r="F2" s="4" t="str">
        <f>VLOOKUP(A2,HOP!A:C,3,0)</f>
        <v>4159965</v>
      </c>
      <c r="G2" s="4">
        <f>D2-E2</f>
        <v>0</v>
      </c>
      <c r="H2" s="4" t="str">
        <f>$H$1&amp;F2</f>
        <v>，4159965</v>
      </c>
      <c r="I2" s="4" t="str">
        <f>VLOOKUP(A2,HOP!A:U,21,0)</f>
        <v>直连</v>
      </c>
    </row>
    <row r="3" s="4" customFormat="1" spans="1:9">
      <c r="A3" s="5">
        <v>999228312667800</v>
      </c>
      <c r="B3" s="6">
        <v>45248</v>
      </c>
      <c r="C3" s="6">
        <v>45250</v>
      </c>
      <c r="D3" s="4">
        <v>1442</v>
      </c>
      <c r="E3" s="4" t="str">
        <f>VLOOKUP(A3,HOP!A:L,12,0)</f>
        <v>1442.00</v>
      </c>
      <c r="F3" s="4" t="str">
        <f>VLOOKUP(A3,HOP!A:C,3,0)</f>
        <v>4187315</v>
      </c>
      <c r="G3" s="4">
        <f t="shared" ref="G3:G10" si="0">D3-E3</f>
        <v>0</v>
      </c>
      <c r="H3" s="4" t="str">
        <f t="shared" ref="H3:H10" si="1">$H$1&amp;F3</f>
        <v>，4187315</v>
      </c>
      <c r="I3" s="4" t="str">
        <f>VLOOKUP(A3,HOP!A:U,21,0)</f>
        <v>直连</v>
      </c>
    </row>
    <row r="4" s="4" customFormat="1" spans="1:9">
      <c r="A4" s="5">
        <v>999228347318782</v>
      </c>
      <c r="B4" s="6">
        <v>45246</v>
      </c>
      <c r="C4" s="6">
        <v>45250</v>
      </c>
      <c r="D4" s="4">
        <v>3460</v>
      </c>
      <c r="E4" s="4" t="str">
        <f>VLOOKUP(A4,HOP!A:L,12,0)</f>
        <v>3460.00</v>
      </c>
      <c r="F4" s="4" t="str">
        <f>VLOOKUP(A4,HOP!A:C,3,0)</f>
        <v>4207260</v>
      </c>
      <c r="G4" s="4">
        <f t="shared" si="0"/>
        <v>0</v>
      </c>
      <c r="H4" s="4" t="str">
        <f t="shared" si="1"/>
        <v>，4207260</v>
      </c>
      <c r="I4" s="4" t="str">
        <f>VLOOKUP(A4,HOP!A:U,21,0)</f>
        <v>直连</v>
      </c>
    </row>
    <row r="5" s="4" customFormat="1" spans="1:9">
      <c r="A5" s="5">
        <v>999228367339517</v>
      </c>
      <c r="B5" s="6">
        <v>45248</v>
      </c>
      <c r="C5" s="6">
        <v>45250</v>
      </c>
      <c r="D5" s="4">
        <v>1462</v>
      </c>
      <c r="E5" s="4" t="str">
        <f>VLOOKUP(A5,HOP!A:L,12,0)</f>
        <v>1462.00</v>
      </c>
      <c r="F5" s="4" t="str">
        <f>VLOOKUP(A5,HOP!A:C,3,0)</f>
        <v>4218269</v>
      </c>
      <c r="G5" s="4">
        <f t="shared" si="0"/>
        <v>0</v>
      </c>
      <c r="H5" s="4" t="str">
        <f t="shared" si="1"/>
        <v>，4218269</v>
      </c>
      <c r="I5" s="4" t="str">
        <f>VLOOKUP(A5,HOP!A:U,21,0)</f>
        <v>直连</v>
      </c>
    </row>
    <row r="6" s="4" customFormat="1" hidden="1" spans="1:10">
      <c r="A6" s="9" t="s">
        <v>68</v>
      </c>
      <c r="B6" s="6">
        <v>45249</v>
      </c>
      <c r="C6" s="6">
        <v>45250</v>
      </c>
      <c r="D6" s="4">
        <v>294</v>
      </c>
      <c r="E6" s="7">
        <v>294</v>
      </c>
      <c r="F6" s="10" t="s">
        <v>69</v>
      </c>
      <c r="G6" s="4">
        <f t="shared" si="0"/>
        <v>0</v>
      </c>
      <c r="H6" s="4" t="str">
        <f t="shared" si="1"/>
        <v>，202311181648560079</v>
      </c>
      <c r="I6" s="4" t="e">
        <f>VLOOKUP(A6,HOP!A:U,21,0)</f>
        <v>#N/A</v>
      </c>
      <c r="J6" s="4">
        <v>11.18</v>
      </c>
    </row>
    <row r="7" s="4" customFormat="1" hidden="1" spans="1:10">
      <c r="A7" s="9" t="s">
        <v>70</v>
      </c>
      <c r="B7" s="6">
        <v>45249</v>
      </c>
      <c r="C7" s="6">
        <v>45250</v>
      </c>
      <c r="D7" s="4">
        <v>294</v>
      </c>
      <c r="E7" s="7">
        <v>294</v>
      </c>
      <c r="F7" s="10" t="s">
        <v>71</v>
      </c>
      <c r="G7" s="4">
        <f t="shared" si="0"/>
        <v>0</v>
      </c>
      <c r="H7" s="4" t="str">
        <f t="shared" si="1"/>
        <v>，202311181647540069</v>
      </c>
      <c r="I7" s="4" t="e">
        <f>VLOOKUP(A7,HOP!A:U,21,0)</f>
        <v>#N/A</v>
      </c>
      <c r="J7" s="4">
        <v>11.18</v>
      </c>
    </row>
    <row r="8" s="4" customFormat="1" hidden="1" spans="1:10">
      <c r="A8" s="9" t="s">
        <v>72</v>
      </c>
      <c r="B8" s="6">
        <v>45249</v>
      </c>
      <c r="C8" s="6">
        <v>45250</v>
      </c>
      <c r="D8" s="4">
        <v>294</v>
      </c>
      <c r="E8" s="7">
        <v>294</v>
      </c>
      <c r="F8" s="10" t="s">
        <v>73</v>
      </c>
      <c r="G8" s="4">
        <f t="shared" si="0"/>
        <v>0</v>
      </c>
      <c r="H8" s="4" t="str">
        <f t="shared" si="1"/>
        <v>，202311182258230079</v>
      </c>
      <c r="I8" s="4" t="e">
        <f>VLOOKUP(A8,HOP!A:U,21,0)</f>
        <v>#N/A</v>
      </c>
      <c r="J8" s="4">
        <v>11.18</v>
      </c>
    </row>
    <row r="9" s="4" customFormat="1" hidden="1" spans="1:10">
      <c r="A9" s="9" t="s">
        <v>74</v>
      </c>
      <c r="B9" s="6">
        <v>45249</v>
      </c>
      <c r="C9" s="6">
        <v>45250</v>
      </c>
      <c r="D9" s="4">
        <v>294</v>
      </c>
      <c r="E9" s="7">
        <v>294</v>
      </c>
      <c r="F9" s="10" t="s">
        <v>75</v>
      </c>
      <c r="G9" s="4">
        <f t="shared" si="0"/>
        <v>0</v>
      </c>
      <c r="H9" s="4" t="str">
        <f t="shared" si="1"/>
        <v>，202311182304520069</v>
      </c>
      <c r="I9" s="4" t="e">
        <f>VLOOKUP(A9,HOP!A:U,21,0)</f>
        <v>#N/A</v>
      </c>
      <c r="J9" s="4">
        <v>11.18</v>
      </c>
    </row>
    <row r="10" s="4" customFormat="1" hidden="1" spans="1:9">
      <c r="A10" s="5">
        <v>999228543288570</v>
      </c>
      <c r="B10" s="6">
        <v>45249</v>
      </c>
      <c r="C10" s="6">
        <v>45250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2" spans="4:4">
      <c r="D12" s="4">
        <f>SUM(D2:D11)</f>
        <v>10969</v>
      </c>
    </row>
    <row r="17" spans="1:4">
      <c r="A17" s="4" t="s">
        <v>76</v>
      </c>
      <c r="C17" s="4">
        <v>9793</v>
      </c>
      <c r="D17" s="4">
        <v>10709.29</v>
      </c>
    </row>
    <row r="18" spans="1:4">
      <c r="A18" s="4" t="s">
        <v>77</v>
      </c>
      <c r="C18" s="4">
        <v>1176</v>
      </c>
      <c r="D18" s="4">
        <v>1286.03</v>
      </c>
    </row>
    <row r="19" spans="1:4">
      <c r="A19" s="4" t="s">
        <v>78</v>
      </c>
      <c r="C19" s="4">
        <f>SUBTOTAL(9,C17:C18)</f>
        <v>10969</v>
      </c>
      <c r="D19" s="4">
        <f>SUBTOTAL(9,D17:D18)</f>
        <v>11995.32</v>
      </c>
    </row>
    <row r="20" spans="1:1">
      <c r="A20" s="4" t="s">
        <v>79</v>
      </c>
    </row>
  </sheetData>
  <autoFilter ref="A1:XFD12">
    <filterColumn colId="3">
      <filters blank="1">
        <filter val="3460"/>
        <filter val="1442"/>
        <filter val="1462"/>
        <filter val="294"/>
        <filter val="3429"/>
        <filter val="10969"/>
      </filters>
    </filterColumn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80</v>
      </c>
      <c r="B1" s="2" t="s">
        <v>81</v>
      </c>
      <c r="C1" s="2" t="s">
        <v>82</v>
      </c>
      <c r="D1" s="2" t="s">
        <v>83</v>
      </c>
      <c r="E1" s="2" t="s">
        <v>13</v>
      </c>
      <c r="F1" s="2" t="s">
        <v>5</v>
      </c>
      <c r="G1" s="2" t="s">
        <v>6</v>
      </c>
      <c r="H1" s="2" t="s">
        <v>84</v>
      </c>
      <c r="I1" s="2" t="s">
        <v>85</v>
      </c>
      <c r="J1" s="2" t="s">
        <v>86</v>
      </c>
      <c r="K1" s="2" t="s">
        <v>87</v>
      </c>
      <c r="L1" s="2" t="s">
        <v>88</v>
      </c>
      <c r="M1" s="2" t="s">
        <v>89</v>
      </c>
      <c r="N1" s="2" t="s">
        <v>90</v>
      </c>
      <c r="O1" s="2" t="s">
        <v>91</v>
      </c>
      <c r="P1" s="2" t="s">
        <v>92</v>
      </c>
      <c r="Q1" s="2" t="s">
        <v>93</v>
      </c>
      <c r="R1" s="2" t="s">
        <v>94</v>
      </c>
      <c r="S1" s="2" t="s">
        <v>95</v>
      </c>
      <c r="T1" s="2" t="s">
        <v>96</v>
      </c>
      <c r="U1" s="2" t="s">
        <v>97</v>
      </c>
      <c r="V1" s="2" t="s">
        <v>98</v>
      </c>
    </row>
    <row r="2" s="1" customFormat="1" spans="1:22">
      <c r="A2" s="3">
        <v>999228367339517</v>
      </c>
      <c r="B2" s="1" t="s">
        <v>99</v>
      </c>
      <c r="C2" s="1" t="s">
        <v>100</v>
      </c>
      <c r="D2" s="1" t="s">
        <v>101</v>
      </c>
      <c r="E2" s="1" t="s">
        <v>102</v>
      </c>
      <c r="F2" s="1" t="s">
        <v>103</v>
      </c>
      <c r="G2" s="1" t="s">
        <v>104</v>
      </c>
      <c r="H2" s="1" t="s">
        <v>105</v>
      </c>
      <c r="I2" s="1" t="s">
        <v>106</v>
      </c>
      <c r="J2" s="1" t="s">
        <v>107</v>
      </c>
      <c r="K2" s="1" t="s">
        <v>106</v>
      </c>
      <c r="L2" s="1" t="s">
        <v>106</v>
      </c>
      <c r="M2" s="1" t="s">
        <v>108</v>
      </c>
      <c r="N2" s="1" t="s">
        <v>108</v>
      </c>
      <c r="O2" s="1" t="s">
        <v>109</v>
      </c>
      <c r="P2" s="1" t="s">
        <v>110</v>
      </c>
      <c r="Q2" s="1" t="s">
        <v>111</v>
      </c>
      <c r="R2" s="1" t="s">
        <v>112</v>
      </c>
      <c r="S2" s="1" t="s">
        <v>113</v>
      </c>
      <c r="T2" s="1" t="s">
        <v>114</v>
      </c>
      <c r="U2" s="1" t="s">
        <v>115</v>
      </c>
      <c r="V2" s="1" t="s">
        <v>116</v>
      </c>
    </row>
    <row r="3" s="1" customFormat="1" spans="1:22">
      <c r="A3" s="3">
        <v>999228347318782</v>
      </c>
      <c r="B3" s="1" t="s">
        <v>117</v>
      </c>
      <c r="C3" s="1" t="s">
        <v>118</v>
      </c>
      <c r="D3" s="1" t="s">
        <v>101</v>
      </c>
      <c r="E3" s="1" t="s">
        <v>119</v>
      </c>
      <c r="F3" s="1" t="s">
        <v>120</v>
      </c>
      <c r="G3" s="1" t="s">
        <v>104</v>
      </c>
      <c r="H3" s="1" t="s">
        <v>105</v>
      </c>
      <c r="I3" s="1" t="s">
        <v>121</v>
      </c>
      <c r="J3" s="1" t="s">
        <v>107</v>
      </c>
      <c r="K3" s="1" t="s">
        <v>121</v>
      </c>
      <c r="L3" s="1" t="s">
        <v>121</v>
      </c>
      <c r="M3" s="1" t="s">
        <v>108</v>
      </c>
      <c r="N3" s="1" t="s">
        <v>108</v>
      </c>
      <c r="O3" s="1" t="s">
        <v>109</v>
      </c>
      <c r="P3" s="1" t="s">
        <v>110</v>
      </c>
      <c r="Q3" s="1" t="s">
        <v>111</v>
      </c>
      <c r="R3" s="1" t="s">
        <v>122</v>
      </c>
      <c r="S3" s="1" t="s">
        <v>113</v>
      </c>
      <c r="T3" s="1" t="s">
        <v>114</v>
      </c>
      <c r="U3" s="1" t="s">
        <v>115</v>
      </c>
      <c r="V3" s="1" t="s">
        <v>116</v>
      </c>
    </row>
    <row r="4" s="1" customFormat="1" spans="1:22">
      <c r="A4" s="3">
        <v>999228312667800</v>
      </c>
      <c r="B4" s="1" t="s">
        <v>123</v>
      </c>
      <c r="C4" s="1" t="s">
        <v>124</v>
      </c>
      <c r="D4" s="1" t="s">
        <v>101</v>
      </c>
      <c r="E4" s="1" t="s">
        <v>125</v>
      </c>
      <c r="F4" s="1" t="s">
        <v>103</v>
      </c>
      <c r="G4" s="1" t="s">
        <v>104</v>
      </c>
      <c r="H4" s="1" t="s">
        <v>105</v>
      </c>
      <c r="I4" s="1" t="s">
        <v>126</v>
      </c>
      <c r="J4" s="1" t="s">
        <v>107</v>
      </c>
      <c r="K4" s="1" t="s">
        <v>126</v>
      </c>
      <c r="L4" s="1" t="s">
        <v>126</v>
      </c>
      <c r="M4" s="1" t="s">
        <v>108</v>
      </c>
      <c r="N4" s="1" t="s">
        <v>108</v>
      </c>
      <c r="O4" s="1" t="s">
        <v>109</v>
      </c>
      <c r="P4" s="1" t="s">
        <v>110</v>
      </c>
      <c r="Q4" s="1" t="s">
        <v>111</v>
      </c>
      <c r="R4" s="1" t="s">
        <v>127</v>
      </c>
      <c r="S4" s="1" t="s">
        <v>113</v>
      </c>
      <c r="T4" s="1" t="s">
        <v>114</v>
      </c>
      <c r="U4" s="1" t="s">
        <v>115</v>
      </c>
      <c r="V4" s="1" t="s">
        <v>116</v>
      </c>
    </row>
    <row r="5" s="1" customFormat="1" spans="1:22">
      <c r="A5" s="3">
        <v>999228236356982</v>
      </c>
      <c r="B5" s="1" t="s">
        <v>128</v>
      </c>
      <c r="C5" s="1" t="s">
        <v>129</v>
      </c>
      <c r="D5" s="1" t="s">
        <v>101</v>
      </c>
      <c r="E5" s="1" t="s">
        <v>130</v>
      </c>
      <c r="F5" s="1" t="s">
        <v>120</v>
      </c>
      <c r="G5" s="1" t="s">
        <v>104</v>
      </c>
      <c r="H5" s="1" t="s">
        <v>105</v>
      </c>
      <c r="I5" s="1" t="s">
        <v>131</v>
      </c>
      <c r="J5" s="1" t="s">
        <v>107</v>
      </c>
      <c r="K5" s="1" t="s">
        <v>131</v>
      </c>
      <c r="L5" s="1" t="s">
        <v>131</v>
      </c>
      <c r="M5" s="1" t="s">
        <v>108</v>
      </c>
      <c r="N5" s="1" t="s">
        <v>108</v>
      </c>
      <c r="O5" s="1" t="s">
        <v>109</v>
      </c>
      <c r="P5" s="1" t="s">
        <v>110</v>
      </c>
      <c r="Q5" s="1" t="s">
        <v>111</v>
      </c>
      <c r="R5" s="1" t="s">
        <v>132</v>
      </c>
      <c r="S5" s="1" t="s">
        <v>113</v>
      </c>
      <c r="T5" s="1" t="s">
        <v>114</v>
      </c>
      <c r="U5" s="1" t="s">
        <v>115</v>
      </c>
      <c r="V5" s="1" t="s">
        <v>116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2023-12-05T01:26:07Z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