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<sst xmlns="http://schemas.openxmlformats.org/spreadsheetml/2006/main" count="467" uniqueCount="225">
  <si>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</si>
  <si>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</si>
  <si>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</si>
  <si>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</si>
  <si>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</si>
  <si>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</si>
  <si>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</si>
  <si>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</si>
  <si>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</si>
  <si>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</si>
  <si>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</si>
  <si>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</si>
  <si>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</si>
  <si>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</si>
  <si>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</si>
  <si>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</si>
  <si>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</si>
  <si>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</si>
  <si>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</si>
  <si>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</si>
  <si>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</si>
  <si>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</si>
  <si>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</si>
  <si>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</si>
  <si>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</si>
  <si>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999228075858867	</t>
  </si>
  <si>
    <t>Ctrip</t>
  </si>
  <si>
    <t>正常</t>
  </si>
  <si>
    <t>[罗斯蒙特]芝加哥奥黑尔/罗斯蒙特索内斯塔酒店(Sonesta Chicago OHare Airport)(44698598)</t>
  </si>
  <si>
    <t>豪华特大床房&lt;1&gt;&lt;2人入住&gt;&lt;不退款&gt;</t>
  </si>
  <si>
    <t>USD</t>
  </si>
  <si>
    <t>price/michelle</t>
  </si>
  <si>
    <t>CA5326231205USD</t>
  </si>
  <si>
    <t>未提现</t>
  </si>
  <si>
    <t>携程开票</t>
  </si>
  <si>
    <t xml:space="preserve">4120986	</t>
  </si>
  <si>
    <t xml:space="preserve">31858SE165024	</t>
  </si>
  <si>
    <t xml:space="preserve">999228115558642	</t>
  </si>
  <si>
    <t>[新加坡]新加坡日晶酒店(Summer View Hotel)(44688198)</t>
  </si>
  <si>
    <t>高级双人或双床房&lt;2人入住&gt;&lt;不退款&gt;</t>
  </si>
  <si>
    <t>TECHAGUNYA/NATVADEE JITSONGSERM</t>
  </si>
  <si>
    <t xml:space="preserve">4129829	</t>
  </si>
  <si>
    <t xml:space="preserve">	</t>
  </si>
  <si>
    <t xml:space="preserve">999228137247697	</t>
  </si>
  <si>
    <t>[奥普菲孔]苏黎世机场宜必思经济酒店(ibis budget Zurich Airport)(37224886)</t>
  </si>
  <si>
    <t>双人床房&lt;2人入住&gt;&lt;不退款&gt;&lt;无早&gt;</t>
  </si>
  <si>
    <t>Saraiva/David Pereira</t>
  </si>
  <si>
    <t xml:space="preserve">4136138	</t>
  </si>
  <si>
    <t xml:space="preserve">2312010618	</t>
  </si>
  <si>
    <t xml:space="preserve">999228239231821	</t>
  </si>
  <si>
    <t>[迪拜]阿尔瓦斯尔奥酷瑞商务酒店(Al Khoory Executive Hotel, Al Wasl)(37209165)</t>
  </si>
  <si>
    <t>高级双床房&lt;2人入住&gt;&lt;不退款&gt;</t>
  </si>
  <si>
    <t>SOLIMAN/MOHAMED Aly</t>
  </si>
  <si>
    <t xml:space="preserve">4161749	</t>
  </si>
  <si>
    <t xml:space="preserve">999228263478511	</t>
  </si>
  <si>
    <t>[安曼]宜必思安曼酒店(Ibis Amman)(37236611)</t>
  </si>
  <si>
    <t>双床房&lt;2人入住&gt;&lt;不退款&gt;</t>
  </si>
  <si>
    <t>NAJM/TALAL NAJIB</t>
  </si>
  <si>
    <t xml:space="preserve">4166889	</t>
  </si>
  <si>
    <t xml:space="preserve">2312010518	</t>
  </si>
  <si>
    <t xml:space="preserve">999228263494311	</t>
  </si>
  <si>
    <t>大床房&lt;2人入住&gt;&lt;不退款&gt;</t>
  </si>
  <si>
    <t xml:space="preserve">4166895	</t>
  </si>
  <si>
    <t>取消</t>
  </si>
  <si>
    <t xml:space="preserve">999228274666713	</t>
  </si>
  <si>
    <t>[利兹]利兹市中心希尔顿逸林酒店(DoubleTree by Hilton Leeds City Centre)(37211144)</t>
  </si>
  <si>
    <t>标准双人房&lt;2人入住&gt;&lt;不退款&gt;&lt;无早&gt;</t>
  </si>
  <si>
    <t>Hutchinson /Carmel</t>
  </si>
  <si>
    <t xml:space="preserve">4174134	</t>
  </si>
  <si>
    <t xml:space="preserve">C9C8L2PLF0	</t>
  </si>
  <si>
    <t xml:space="preserve">999228498570647	</t>
  </si>
  <si>
    <t>[巴东]波拉玛斯住宅酒店(Polamas Residence Padang)(39656348)</t>
  </si>
  <si>
    <t>标准双床房&lt;2人入住&gt;&lt;不退款&gt;</t>
  </si>
  <si>
    <t>NOFERA/MELDA</t>
  </si>
  <si>
    <t xml:space="preserve">4265603	</t>
  </si>
  <si>
    <t xml:space="preserve">12070948,12070949,12070950|123168076,123168079,123168080	</t>
  </si>
  <si>
    <t xml:space="preserve">999228501209212	</t>
  </si>
  <si>
    <t>[纽卡斯尔]纽卡斯尔郡酒店(County Hotel &amp; County Aparthotel Newcastle)(37198387)</t>
  </si>
  <si>
    <t>标准房(双人床)&lt;2人入住&gt;&lt;不退款&gt;</t>
  </si>
  <si>
    <t>Quinn/Angus</t>
  </si>
  <si>
    <t xml:space="preserve">4266780	</t>
  </si>
  <si>
    <t xml:space="preserve">141382461|123283254	</t>
  </si>
  <si>
    <t xml:space="preserve">999228512236044	</t>
  </si>
  <si>
    <t>[釜山]斯坦福酒店釜山(Stanford Hotel Busan)(37237621)</t>
  </si>
  <si>
    <t>标准双人间&lt;2人入住&gt;&lt;不退款&gt;</t>
  </si>
  <si>
    <t>SONG/PA</t>
  </si>
  <si>
    <t xml:space="preserve">4269529	</t>
  </si>
  <si>
    <t xml:space="preserve">23972836	</t>
  </si>
  <si>
    <t xml:space="preserve">999228519542010	</t>
  </si>
  <si>
    <t>[首尔]24号旅馆新村店(24Guesthouse Sinchon Seoul)(46891368)</t>
  </si>
  <si>
    <t>豪华双人床房&lt;2人入住&gt;&lt;不退款&gt;</t>
  </si>
  <si>
    <t>CHENG/SHOU CHEN</t>
  </si>
  <si>
    <t xml:space="preserve">4270776	</t>
  </si>
  <si>
    <t xml:space="preserve">999228519991632	</t>
  </si>
  <si>
    <t>[巴特洪堡]巴特洪堡玛丽蒂姆酒店(Maritim Hotel Bad Homburg)(37197695)</t>
  </si>
  <si>
    <t>经典双床房&lt;2人入住&gt;&lt;不退款&gt;</t>
  </si>
  <si>
    <t>Kramer/Thomas</t>
  </si>
  <si>
    <t xml:space="preserve">4270842	</t>
  </si>
  <si>
    <t xml:space="preserve">141451608|123987820	</t>
  </si>
  <si>
    <t xml:space="preserve">999228539100579	</t>
  </si>
  <si>
    <t>[埃尔塞贡多]洛杉矶国际机场/埃尔塞贡多索尼斯塔精选酒店(Sonesta Select Los Angeles LAX El Segundo)(37221231)</t>
  </si>
  <si>
    <t>特大床房&lt;2人入住&gt;&lt;不退款&gt;&lt;无早&gt;</t>
  </si>
  <si>
    <t>YE/FANG</t>
  </si>
  <si>
    <t xml:space="preserve">4275160	</t>
  </si>
  <si>
    <t xml:space="preserve">32717SE093794	</t>
  </si>
  <si>
    <t>，</t>
  </si>
  <si>
    <t>A231205101754481</t>
  </si>
  <si>
    <t>A231205101852481</t>
  </si>
  <si>
    <t>USD / HKD 当前参考汇率: 7.81645</t>
  </si>
  <si>
    <t>总计： 1884.46 USD/
14729.79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</si>
  <si>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</si>
  <si>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</si>
  <si>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</si>
  <si>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</si>
  <si>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</si>
  <si>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</si>
  <si>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</si>
  <si>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</si>
  <si>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</si>
  <si>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</si>
  <si>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</si>
  <si>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</si>
  <si>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</si>
  <si>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</si>
  <si>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</si>
  <si>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</si>
  <si>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</si>
  <si>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</si>
  <si>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</si>
  <si>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2023-11-19</t>
  </si>
  <si>
    <t>4275160</t>
  </si>
  <si>
    <t>Sonesta Select Los Angeles LAX El Segundo</t>
  </si>
  <si>
    <t>YE FANG</t>
  </si>
  <si>
    <t>2023-12-01</t>
  </si>
  <si>
    <t>2023-12-02</t>
  </si>
  <si>
    <t>退房日周结</t>
  </si>
  <si>
    <t>649.90</t>
  </si>
  <si>
    <t>89.85</t>
  </si>
  <si>
    <t>0</t>
  </si>
  <si>
    <t>0.00</t>
  </si>
  <si>
    <t>携程盛景国际直连</t>
  </si>
  <si>
    <t>01.010677</t>
  </si>
  <si>
    <t>2023-11-19 12:37:15</t>
  </si>
  <si>
    <t>否</t>
  </si>
  <si>
    <t>汇智国际旅游发展有限公司</t>
  </si>
  <si>
    <t>直连</t>
  </si>
  <si>
    <t>美国</t>
  </si>
  <si>
    <t>2023-11-17</t>
  </si>
  <si>
    <t>4270842</t>
  </si>
  <si>
    <t>玛丽蒂姆巴特洪堡酒店</t>
  </si>
  <si>
    <t>Kramer Thomas</t>
  </si>
  <si>
    <t>840.85</t>
  </si>
  <si>
    <t>115.80</t>
  </si>
  <si>
    <t>2023-11-17 23:10:21</t>
  </si>
  <si>
    <t>德国</t>
  </si>
  <si>
    <t>4270776</t>
  </si>
  <si>
    <t>新村 24 民宿</t>
  </si>
  <si>
    <t>CHENG SHOU CHEN</t>
  </si>
  <si>
    <t>2023-11-27</t>
  </si>
  <si>
    <t>1695.93</t>
  </si>
  <si>
    <t>233.56</t>
  </si>
  <si>
    <t>2023-11-17 22:42:13</t>
  </si>
  <si>
    <t>韩国</t>
  </si>
  <si>
    <t>4269529</t>
  </si>
  <si>
    <t>釜山斯坦福酒店</t>
  </si>
  <si>
    <t>SONG PA</t>
  </si>
  <si>
    <t>392.03</t>
  </si>
  <si>
    <t>53.99</t>
  </si>
  <si>
    <t>2023-11-17 16:27:35</t>
  </si>
  <si>
    <t>直采</t>
  </si>
  <si>
    <t>2023-11-16</t>
  </si>
  <si>
    <t>4266780</t>
  </si>
  <si>
    <t>康第酒店</t>
  </si>
  <si>
    <t>Quinn Angus</t>
  </si>
  <si>
    <t>525.22</t>
  </si>
  <si>
    <t>72.31</t>
  </si>
  <si>
    <t>2023-11-16 20:24:55</t>
  </si>
  <si>
    <t>英国</t>
  </si>
  <si>
    <t>4265603</t>
  </si>
  <si>
    <t>波拉玛斯住宅酒店</t>
  </si>
  <si>
    <t>NOFERA MELDA</t>
  </si>
  <si>
    <t>286.11</t>
  </si>
  <si>
    <t>39.39</t>
  </si>
  <si>
    <t>2023-11-16 14:27:58</t>
  </si>
  <si>
    <t>印度尼西亚</t>
  </si>
  <si>
    <t>2023-11-02</t>
  </si>
  <si>
    <t>4174134</t>
  </si>
  <si>
    <t>利兹希尔顿逸林酒店</t>
  </si>
  <si>
    <t>Hutchinson Carmel</t>
  </si>
  <si>
    <t>832.09</t>
  </si>
  <si>
    <t>113.45</t>
  </si>
  <si>
    <t>2023-11-02 07:28:41</t>
  </si>
  <si>
    <t>2023-10-31</t>
  </si>
  <si>
    <t>4161749</t>
  </si>
  <si>
    <t>阿尔瓦斯尔奥酷瑞商务酒店</t>
  </si>
  <si>
    <t>SOLIMAN MOHAMED Aly</t>
  </si>
  <si>
    <t>2023-11-25</t>
  </si>
  <si>
    <t>5355.96</t>
  </si>
  <si>
    <t>730.90</t>
  </si>
  <si>
    <t>2023-10-31 09:24:37</t>
  </si>
  <si>
    <t>阿拉伯联合酋长国</t>
  </si>
  <si>
    <t>2023-10-26</t>
  </si>
  <si>
    <t>4136138</t>
  </si>
  <si>
    <t>苏黎世机场宜必思经济酒店</t>
  </si>
  <si>
    <t>Saraiva David Pereira</t>
  </si>
  <si>
    <t>531.08</t>
  </si>
  <si>
    <t>72.40</t>
  </si>
  <si>
    <t>2023-10-26 18:28:56</t>
  </si>
  <si>
    <t>瑞士</t>
  </si>
  <si>
    <t>2023-10-25</t>
  </si>
  <si>
    <t>4129829</t>
  </si>
  <si>
    <t>新加坡日晶酒店</t>
  </si>
  <si>
    <t>TECHAGUNYA NATVADEE JITSONGSERM</t>
  </si>
  <si>
    <t>2023-11-30</t>
  </si>
  <si>
    <t>1664.21</t>
  </si>
  <si>
    <t>227.09</t>
  </si>
  <si>
    <t>2023-10-25 17:21:41</t>
  </si>
  <si>
    <t>新加坡</t>
  </si>
  <si>
    <t>2023-10-24</t>
  </si>
  <si>
    <t>4120986</t>
  </si>
  <si>
    <t>芝加哥奥黑尔/罗斯蒙特索内斯塔酒店</t>
  </si>
  <si>
    <t>price michelle</t>
  </si>
  <si>
    <t>994.34</t>
  </si>
  <si>
    <t>135.72</t>
  </si>
  <si>
    <t>2023-10-24 04:14:48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</si>
</sst>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590550</xdr:colOff>
      <xdr:row>58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7918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45261</v>
      </c>
      <c r="G2" s="6">
        <v>45262</v>
      </c>
      <c r="H2" s="4">
        <v>1</v>
      </c>
      <c r="I2" s="4">
        <v>1</v>
      </c>
      <c r="J2" s="4">
        <v>1</v>
      </c>
      <c r="K2" s="4" t="s">
        <v>30</v>
      </c>
      <c r="L2" s="4">
        <v>135.72</v>
      </c>
      <c r="M2" s="4">
        <v>135.72</v>
      </c>
      <c r="N2" s="4" t="s">
        <v>31</v>
      </c>
      <c r="O2" s="4" t="s">
        <v>32</v>
      </c>
      <c r="P2" s="4" t="s">
        <v>33</v>
      </c>
      <c r="Q2" s="4">
        <v>0</v>
      </c>
      <c r="R2" s="7">
        <v>45223.0000115741</v>
      </c>
      <c r="S2" s="6">
        <v>45265</v>
      </c>
      <c r="T2" s="4" t="s">
        <v>34</v>
      </c>
      <c r="U2" s="4">
        <v>135.72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45260</v>
      </c>
      <c r="G3" s="6">
        <v>45262</v>
      </c>
      <c r="H3" s="4">
        <v>1</v>
      </c>
      <c r="I3" s="4">
        <v>2</v>
      </c>
      <c r="J3" s="4">
        <v>2</v>
      </c>
      <c r="K3" s="4" t="s">
        <v>30</v>
      </c>
      <c r="L3" s="4">
        <v>227.09</v>
      </c>
      <c r="M3" s="4">
        <v>227.09</v>
      </c>
      <c r="N3" s="4" t="s">
        <v>40</v>
      </c>
      <c r="O3" s="4" t="s">
        <v>32</v>
      </c>
      <c r="P3" s="4" t="s">
        <v>33</v>
      </c>
      <c r="Q3" s="4">
        <v>0</v>
      </c>
      <c r="R3" s="7">
        <v>45224</v>
      </c>
      <c r="S3" s="6">
        <v>45265</v>
      </c>
      <c r="T3" s="4" t="s">
        <v>34</v>
      </c>
      <c r="U3" s="4">
        <v>227.09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45261</v>
      </c>
      <c r="G4" s="6">
        <v>45262</v>
      </c>
      <c r="H4" s="4">
        <v>1</v>
      </c>
      <c r="I4" s="4">
        <v>1</v>
      </c>
      <c r="J4" s="4">
        <v>1</v>
      </c>
      <c r="K4" s="4" t="s">
        <v>30</v>
      </c>
      <c r="L4" s="4">
        <v>72.4</v>
      </c>
      <c r="M4" s="4">
        <v>72.4</v>
      </c>
      <c r="N4" s="4" t="s">
        <v>46</v>
      </c>
      <c r="O4" s="4" t="s">
        <v>32</v>
      </c>
      <c r="P4" s="4" t="s">
        <v>33</v>
      </c>
      <c r="Q4" s="4">
        <v>0</v>
      </c>
      <c r="R4" s="7">
        <v>45225</v>
      </c>
      <c r="S4" s="6">
        <v>45265</v>
      </c>
      <c r="T4" s="4" t="s">
        <v>34</v>
      </c>
      <c r="U4" s="4">
        <v>72.4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45255</v>
      </c>
      <c r="G5" s="6">
        <v>45262</v>
      </c>
      <c r="H5" s="4">
        <v>1</v>
      </c>
      <c r="I5" s="4">
        <v>7</v>
      </c>
      <c r="J5" s="4">
        <v>7</v>
      </c>
      <c r="K5" s="4" t="s">
        <v>30</v>
      </c>
      <c r="L5" s="4">
        <v>730.9</v>
      </c>
      <c r="M5" s="4">
        <v>730.9</v>
      </c>
      <c r="N5" s="4" t="s">
        <v>52</v>
      </c>
      <c r="O5" s="4" t="s">
        <v>32</v>
      </c>
      <c r="P5" s="4" t="s">
        <v>33</v>
      </c>
      <c r="Q5" s="4">
        <v>0</v>
      </c>
      <c r="R5" s="7">
        <v>45230.0000115741</v>
      </c>
      <c r="S5" s="6">
        <v>45265</v>
      </c>
      <c r="T5" s="4" t="s">
        <v>34</v>
      </c>
      <c r="U5" s="4">
        <v>730.9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45261</v>
      </c>
      <c r="G6" s="6">
        <v>45262</v>
      </c>
      <c r="H6" s="4">
        <v>1</v>
      </c>
      <c r="I6" s="4">
        <v>1</v>
      </c>
      <c r="J6" s="4">
        <v>1</v>
      </c>
      <c r="K6" s="4" t="s">
        <v>30</v>
      </c>
      <c r="L6" s="4">
        <v>42.57</v>
      </c>
      <c r="M6" s="4">
        <v>42.57</v>
      </c>
      <c r="N6" s="4" t="s">
        <v>57</v>
      </c>
      <c r="O6" s="4" t="s">
        <v>32</v>
      </c>
      <c r="P6" s="4" t="s">
        <v>33</v>
      </c>
      <c r="Q6" s="4">
        <v>0</v>
      </c>
      <c r="R6" s="7">
        <v>45231.0000115741</v>
      </c>
      <c r="S6" s="6">
        <v>45265</v>
      </c>
      <c r="T6" s="4" t="s">
        <v>34</v>
      </c>
      <c r="U6" s="4">
        <v>42.57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61</v>
      </c>
      <c r="F7" s="6">
        <v>45261</v>
      </c>
      <c r="G7" s="6">
        <v>45262</v>
      </c>
      <c r="H7" s="4">
        <v>1</v>
      </c>
      <c r="I7" s="4">
        <v>1</v>
      </c>
      <c r="J7" s="4">
        <v>1</v>
      </c>
      <c r="K7" s="4" t="s">
        <v>30</v>
      </c>
      <c r="L7" s="4">
        <v>42.57</v>
      </c>
      <c r="M7" s="4">
        <v>42.57</v>
      </c>
      <c r="N7" s="4" t="s">
        <v>57</v>
      </c>
      <c r="O7" s="4" t="s">
        <v>32</v>
      </c>
      <c r="P7" s="4" t="s">
        <v>33</v>
      </c>
      <c r="Q7" s="4">
        <v>0</v>
      </c>
      <c r="R7" s="7">
        <v>45231</v>
      </c>
      <c r="S7" s="6">
        <v>45265</v>
      </c>
      <c r="T7" s="4" t="s">
        <v>34</v>
      </c>
      <c r="U7" s="4">
        <v>42.57</v>
      </c>
      <c r="V7" s="4">
        <v>0</v>
      </c>
      <c r="W7" s="4">
        <v>0</v>
      </c>
      <c r="X7" s="4" t="s">
        <v>62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63</v>
      </c>
      <c r="D8" s="4" t="s">
        <v>55</v>
      </c>
      <c r="E8" s="4" t="s">
        <v>61</v>
      </c>
      <c r="F8" s="6">
        <v>45261</v>
      </c>
      <c r="G8" s="6">
        <v>45262</v>
      </c>
      <c r="H8" s="4">
        <v>1</v>
      </c>
      <c r="I8" s="4">
        <v>1</v>
      </c>
      <c r="J8" s="4">
        <v>1</v>
      </c>
      <c r="K8" s="4" t="s">
        <v>30</v>
      </c>
      <c r="L8" s="4">
        <v>-42.57</v>
      </c>
      <c r="M8" s="4">
        <v>-42.57</v>
      </c>
      <c r="N8" s="4" t="s">
        <v>57</v>
      </c>
      <c r="O8" s="4" t="s">
        <v>32</v>
      </c>
      <c r="P8" s="4" t="s">
        <v>33</v>
      </c>
      <c r="Q8" s="4">
        <v>0</v>
      </c>
      <c r="R8" s="7">
        <v>45231</v>
      </c>
      <c r="S8" s="6">
        <v>45265</v>
      </c>
      <c r="T8" s="4" t="s">
        <v>34</v>
      </c>
      <c r="U8" s="4">
        <v>-42.57</v>
      </c>
      <c r="V8" s="4">
        <v>0</v>
      </c>
      <c r="W8" s="4">
        <v>0</v>
      </c>
      <c r="X8" s="4" t="s">
        <v>62</v>
      </c>
      <c r="Y8" s="4" t="s">
        <v>42</v>
      </c>
    </row>
    <row r="9" s="4" customFormat="1" spans="1:25">
      <c r="A9" s="4" t="s">
        <v>54</v>
      </c>
      <c r="B9" s="4" t="s">
        <v>26</v>
      </c>
      <c r="C9" s="4" t="s">
        <v>63</v>
      </c>
      <c r="D9" s="4" t="s">
        <v>55</v>
      </c>
      <c r="E9" s="4" t="s">
        <v>56</v>
      </c>
      <c r="F9" s="6">
        <v>45261</v>
      </c>
      <c r="G9" s="6">
        <v>45262</v>
      </c>
      <c r="H9" s="4">
        <v>1</v>
      </c>
      <c r="I9" s="4">
        <v>1</v>
      </c>
      <c r="J9" s="4">
        <v>1</v>
      </c>
      <c r="K9" s="4" t="s">
        <v>30</v>
      </c>
      <c r="L9" s="4">
        <v>-42.57</v>
      </c>
      <c r="M9" s="4">
        <v>-42.57</v>
      </c>
      <c r="N9" s="4" t="s">
        <v>57</v>
      </c>
      <c r="O9" s="4" t="s">
        <v>32</v>
      </c>
      <c r="P9" s="4" t="s">
        <v>33</v>
      </c>
      <c r="Q9" s="4">
        <v>0</v>
      </c>
      <c r="R9" s="7">
        <v>45231.0000115741</v>
      </c>
      <c r="S9" s="6">
        <v>45265</v>
      </c>
      <c r="T9" s="4" t="s">
        <v>34</v>
      </c>
      <c r="U9" s="4">
        <v>-42.57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45261</v>
      </c>
      <c r="G10" s="6">
        <v>45262</v>
      </c>
      <c r="H10" s="4">
        <v>1</v>
      </c>
      <c r="I10" s="4">
        <v>1</v>
      </c>
      <c r="J10" s="4">
        <v>1</v>
      </c>
      <c r="K10" s="4" t="s">
        <v>30</v>
      </c>
      <c r="L10" s="4">
        <v>113.45</v>
      </c>
      <c r="M10" s="4">
        <v>113.45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45232</v>
      </c>
      <c r="S10" s="6">
        <v>45265</v>
      </c>
      <c r="T10" s="4" t="s">
        <v>34</v>
      </c>
      <c r="U10" s="4">
        <v>113.45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45261</v>
      </c>
      <c r="G11" s="6">
        <v>45262</v>
      </c>
      <c r="H11" s="4">
        <v>3</v>
      </c>
      <c r="I11" s="4">
        <v>1</v>
      </c>
      <c r="J11" s="4">
        <v>3</v>
      </c>
      <c r="K11" s="4" t="s">
        <v>30</v>
      </c>
      <c r="L11" s="4">
        <v>39.39</v>
      </c>
      <c r="M11" s="4">
        <v>39.39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45246.0000115741</v>
      </c>
      <c r="S11" s="6">
        <v>45265</v>
      </c>
      <c r="T11" s="4" t="s">
        <v>34</v>
      </c>
      <c r="U11" s="4">
        <v>39.39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45261</v>
      </c>
      <c r="G12" s="6">
        <v>45262</v>
      </c>
      <c r="H12" s="4">
        <v>1</v>
      </c>
      <c r="I12" s="4">
        <v>1</v>
      </c>
      <c r="J12" s="4">
        <v>1</v>
      </c>
      <c r="K12" s="4" t="s">
        <v>30</v>
      </c>
      <c r="L12" s="4">
        <v>72.31</v>
      </c>
      <c r="M12" s="4">
        <v>72.31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45246.0000115741</v>
      </c>
      <c r="S12" s="6">
        <v>45265</v>
      </c>
      <c r="T12" s="4" t="s">
        <v>34</v>
      </c>
      <c r="U12" s="4">
        <v>72.31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45261</v>
      </c>
      <c r="G13" s="6">
        <v>45262</v>
      </c>
      <c r="H13" s="4">
        <v>1</v>
      </c>
      <c r="I13" s="4">
        <v>1</v>
      </c>
      <c r="J13" s="4">
        <v>1</v>
      </c>
      <c r="K13" s="4" t="s">
        <v>30</v>
      </c>
      <c r="L13" s="4">
        <v>53.99</v>
      </c>
      <c r="M13" s="4">
        <v>53.99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45247</v>
      </c>
      <c r="S13" s="6">
        <v>45265</v>
      </c>
      <c r="T13" s="4" t="s">
        <v>34</v>
      </c>
      <c r="U13" s="4">
        <v>53.99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45257</v>
      </c>
      <c r="G14" s="6">
        <v>45262</v>
      </c>
      <c r="H14" s="4">
        <v>1</v>
      </c>
      <c r="I14" s="4">
        <v>5</v>
      </c>
      <c r="J14" s="4">
        <v>5</v>
      </c>
      <c r="K14" s="4" t="s">
        <v>30</v>
      </c>
      <c r="L14" s="4">
        <v>233.56</v>
      </c>
      <c r="M14" s="4">
        <v>233.56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45247</v>
      </c>
      <c r="S14" s="6">
        <v>45265</v>
      </c>
      <c r="T14" s="4" t="s">
        <v>34</v>
      </c>
      <c r="U14" s="4">
        <v>233.56</v>
      </c>
      <c r="V14" s="4">
        <v>0</v>
      </c>
      <c r="W14" s="4">
        <v>0</v>
      </c>
      <c r="X14" s="4" t="s">
        <v>92</v>
      </c>
      <c r="Y14" s="4" t="s">
        <v>42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45261</v>
      </c>
      <c r="G15" s="6">
        <v>45262</v>
      </c>
      <c r="H15" s="4">
        <v>1</v>
      </c>
      <c r="I15" s="4">
        <v>1</v>
      </c>
      <c r="J15" s="4">
        <v>1</v>
      </c>
      <c r="K15" s="4" t="s">
        <v>30</v>
      </c>
      <c r="L15" s="4">
        <v>115.8</v>
      </c>
      <c r="M15" s="4">
        <v>115.8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45247.0000115741</v>
      </c>
      <c r="S15" s="6">
        <v>45265</v>
      </c>
      <c r="T15" s="4" t="s">
        <v>34</v>
      </c>
      <c r="U15" s="4">
        <v>115.8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45261</v>
      </c>
      <c r="G16" s="6">
        <v>45262</v>
      </c>
      <c r="H16" s="4">
        <v>1</v>
      </c>
      <c r="I16" s="4">
        <v>1</v>
      </c>
      <c r="J16" s="4">
        <v>1</v>
      </c>
      <c r="K16" s="4" t="s">
        <v>30</v>
      </c>
      <c r="L16" s="4">
        <v>89.85</v>
      </c>
      <c r="M16" s="4">
        <v>89.85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45249</v>
      </c>
      <c r="S16" s="6">
        <v>45265</v>
      </c>
      <c r="T16" s="4" t="s">
        <v>34</v>
      </c>
      <c r="U16" s="4">
        <v>89.85</v>
      </c>
      <c r="V16" s="4">
        <v>0</v>
      </c>
      <c r="W16" s="4">
        <v>0</v>
      </c>
      <c r="X16" s="4" t="s">
        <v>103</v>
      </c>
      <c r="Y16" s="4" t="s">
        <v>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spans="1:9">
      <c r="A2" s="5">
        <v>999228075858867</v>
      </c>
      <c r="B2" s="6">
        <v>45261</v>
      </c>
      <c r="C2" s="6">
        <v>45262</v>
      </c>
      <c r="D2" s="4">
        <v>135.72</v>
      </c>
      <c r="E2" s="4" t="str">
        <f>VLOOKUP(A2,HOP!A:L,12,0)</f>
        <v>135.72</v>
      </c>
      <c r="F2" s="4" t="str">
        <f>VLOOKUP(A2,HOP!A:C,3,0)</f>
        <v>4120986</v>
      </c>
      <c r="G2" s="4">
        <f>D2-E2</f>
        <v>0</v>
      </c>
      <c r="H2" s="4" t="str">
        <f>$H$1&amp;F2</f>
        <v>，4120986</v>
      </c>
      <c r="I2" s="4" t="str">
        <f>VLOOKUP(A2,HOP!A:U,21,0)</f>
        <v>直连</v>
      </c>
    </row>
    <row r="3" s="4" customFormat="1" spans="1:9">
      <c r="A3" s="5">
        <v>999228115558642</v>
      </c>
      <c r="B3" s="6">
        <v>45260</v>
      </c>
      <c r="C3" s="6">
        <v>45262</v>
      </c>
      <c r="D3" s="4">
        <v>227.09</v>
      </c>
      <c r="E3" s="4" t="str">
        <f>VLOOKUP(A3,HOP!A:L,12,0)</f>
        <v>227.09</v>
      </c>
      <c r="F3" s="4" t="str">
        <f>VLOOKUP(A3,HOP!A:C,3,0)</f>
        <v>4129829</v>
      </c>
      <c r="G3" s="4">
        <f t="shared" ref="G3:G14" si="0">D3-E3</f>
        <v>0</v>
      </c>
      <c r="H3" s="4" t="str">
        <f t="shared" ref="H3:H14" si="1">$H$1&amp;F3</f>
        <v>，4129829</v>
      </c>
      <c r="I3" s="4" t="str">
        <f>VLOOKUP(A3,HOP!A:U,21,0)</f>
        <v>直连</v>
      </c>
    </row>
    <row r="4" s="4" customFormat="1" spans="1:9">
      <c r="A4" s="5">
        <v>999228137247697</v>
      </c>
      <c r="B4" s="6">
        <v>45261</v>
      </c>
      <c r="C4" s="6">
        <v>45262</v>
      </c>
      <c r="D4" s="4">
        <v>72.4</v>
      </c>
      <c r="E4" s="4" t="str">
        <f>VLOOKUP(A4,HOP!A:L,12,0)</f>
        <v>72.40</v>
      </c>
      <c r="F4" s="4" t="str">
        <f>VLOOKUP(A4,HOP!A:C,3,0)</f>
        <v>4136138</v>
      </c>
      <c r="G4" s="4">
        <f t="shared" si="0"/>
        <v>0</v>
      </c>
      <c r="H4" s="4" t="str">
        <f t="shared" si="1"/>
        <v>，4136138</v>
      </c>
      <c r="I4" s="4" t="str">
        <f>VLOOKUP(A4,HOP!A:U,21,0)</f>
        <v>直连</v>
      </c>
    </row>
    <row r="5" s="4" customFormat="1" spans="1:9">
      <c r="A5" s="5">
        <v>999228239231821</v>
      </c>
      <c r="B5" s="6">
        <v>45255</v>
      </c>
      <c r="C5" s="6">
        <v>45262</v>
      </c>
      <c r="D5" s="4">
        <v>730.9</v>
      </c>
      <c r="E5" s="4" t="str">
        <f>VLOOKUP(A5,HOP!A:L,12,0)</f>
        <v>730.90</v>
      </c>
      <c r="F5" s="4" t="str">
        <f>VLOOKUP(A5,HOP!A:C,3,0)</f>
        <v>4161749</v>
      </c>
      <c r="G5" s="4">
        <f t="shared" si="0"/>
        <v>0</v>
      </c>
      <c r="H5" s="4" t="str">
        <f t="shared" si="1"/>
        <v>，4161749</v>
      </c>
      <c r="I5" s="4" t="str">
        <f>VLOOKUP(A5,HOP!A:U,21,0)</f>
        <v>直连</v>
      </c>
    </row>
    <row r="6" s="4" customFormat="1" hidden="1" spans="1:9">
      <c r="A6" s="5">
        <v>999228263478511</v>
      </c>
      <c r="B6" s="6">
        <v>45261</v>
      </c>
      <c r="C6" s="6">
        <v>45262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999228263494311</v>
      </c>
      <c r="B7" s="6">
        <v>45261</v>
      </c>
      <c r="C7" s="6">
        <v>45262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999228274666713</v>
      </c>
      <c r="B8" s="6">
        <v>45261</v>
      </c>
      <c r="C8" s="6">
        <v>45262</v>
      </c>
      <c r="D8" s="4">
        <v>113.45</v>
      </c>
      <c r="E8" s="4" t="str">
        <f>VLOOKUP(A8,HOP!A:L,12,0)</f>
        <v>113.45</v>
      </c>
      <c r="F8" s="4" t="str">
        <f>VLOOKUP(A8,HOP!A:C,3,0)</f>
        <v>4174134</v>
      </c>
      <c r="G8" s="4">
        <f t="shared" si="0"/>
        <v>0</v>
      </c>
      <c r="H8" s="4" t="str">
        <f t="shared" si="1"/>
        <v>，4174134</v>
      </c>
      <c r="I8" s="4" t="str">
        <f>VLOOKUP(A8,HOP!A:U,21,0)</f>
        <v>直连</v>
      </c>
    </row>
    <row r="9" s="4" customFormat="1" spans="1:9">
      <c r="A9" s="5">
        <v>999228498570647</v>
      </c>
      <c r="B9" s="6">
        <v>45261</v>
      </c>
      <c r="C9" s="6">
        <v>45262</v>
      </c>
      <c r="D9" s="4">
        <v>39.39</v>
      </c>
      <c r="E9" s="4" t="str">
        <f>VLOOKUP(A9,HOP!A:L,12,0)</f>
        <v>39.39</v>
      </c>
      <c r="F9" s="4" t="str">
        <f>VLOOKUP(A9,HOP!A:C,3,0)</f>
        <v>4265603</v>
      </c>
      <c r="G9" s="4">
        <f t="shared" si="0"/>
        <v>0</v>
      </c>
      <c r="H9" s="4" t="str">
        <f t="shared" si="1"/>
        <v>，4265603</v>
      </c>
      <c r="I9" s="4" t="str">
        <f>VLOOKUP(A9,HOP!A:U,21,0)</f>
        <v>直连</v>
      </c>
    </row>
    <row r="10" s="4" customFormat="1" spans="1:9">
      <c r="A10" s="5">
        <v>999228501209212</v>
      </c>
      <c r="B10" s="6">
        <v>45261</v>
      </c>
      <c r="C10" s="6">
        <v>45262</v>
      </c>
      <c r="D10" s="4">
        <v>72.31</v>
      </c>
      <c r="E10" s="4" t="str">
        <f>VLOOKUP(A10,HOP!A:L,12,0)</f>
        <v>72.31</v>
      </c>
      <c r="F10" s="4" t="str">
        <f>VLOOKUP(A10,HOP!A:C,3,0)</f>
        <v>4266780</v>
      </c>
      <c r="G10" s="4">
        <f t="shared" si="0"/>
        <v>0</v>
      </c>
      <c r="H10" s="4" t="str">
        <f t="shared" si="1"/>
        <v>，4266780</v>
      </c>
      <c r="I10" s="4" t="str">
        <f>VLOOKUP(A10,HOP!A:U,21,0)</f>
        <v>直连</v>
      </c>
    </row>
    <row r="11" s="4" customFormat="1" spans="1:9">
      <c r="A11" s="5">
        <v>999228512236044</v>
      </c>
      <c r="B11" s="6">
        <v>45261</v>
      </c>
      <c r="C11" s="6">
        <v>45262</v>
      </c>
      <c r="D11" s="4">
        <v>53.99</v>
      </c>
      <c r="E11" s="4" t="str">
        <f>VLOOKUP(A11,HOP!A:L,12,0)</f>
        <v>53.99</v>
      </c>
      <c r="F11" s="4" t="str">
        <f>VLOOKUP(A11,HOP!A:C,3,0)</f>
        <v>4269529</v>
      </c>
      <c r="G11" s="4">
        <f t="shared" si="0"/>
        <v>0</v>
      </c>
      <c r="H11" s="4" t="str">
        <f t="shared" si="1"/>
        <v>，4269529</v>
      </c>
      <c r="I11" s="4" t="str">
        <f>VLOOKUP(A11,HOP!A:U,21,0)</f>
        <v>直采</v>
      </c>
    </row>
    <row r="12" s="4" customFormat="1" spans="1:9">
      <c r="A12" s="5">
        <v>999228519542010</v>
      </c>
      <c r="B12" s="6">
        <v>45257</v>
      </c>
      <c r="C12" s="6">
        <v>45262</v>
      </c>
      <c r="D12" s="4">
        <v>233.56</v>
      </c>
      <c r="E12" s="4" t="str">
        <f>VLOOKUP(A12,HOP!A:L,12,0)</f>
        <v>233.56</v>
      </c>
      <c r="F12" s="4" t="str">
        <f>VLOOKUP(A12,HOP!A:C,3,0)</f>
        <v>4270776</v>
      </c>
      <c r="G12" s="4">
        <f t="shared" si="0"/>
        <v>0</v>
      </c>
      <c r="H12" s="4" t="str">
        <f t="shared" si="1"/>
        <v>，4270776</v>
      </c>
      <c r="I12" s="4" t="str">
        <f>VLOOKUP(A12,HOP!A:U,21,0)</f>
        <v>直连</v>
      </c>
    </row>
    <row r="13" s="4" customFormat="1" spans="1:9">
      <c r="A13" s="5">
        <v>999228519991632</v>
      </c>
      <c r="B13" s="6">
        <v>45261</v>
      </c>
      <c r="C13" s="6">
        <v>45262</v>
      </c>
      <c r="D13" s="4">
        <v>115.8</v>
      </c>
      <c r="E13" s="4" t="str">
        <f>VLOOKUP(A13,HOP!A:L,12,0)</f>
        <v>115.80</v>
      </c>
      <c r="F13" s="4" t="str">
        <f>VLOOKUP(A13,HOP!A:C,3,0)</f>
        <v>4270842</v>
      </c>
      <c r="G13" s="4">
        <f t="shared" si="0"/>
        <v>0</v>
      </c>
      <c r="H13" s="4" t="str">
        <f t="shared" si="1"/>
        <v>，4270842</v>
      </c>
      <c r="I13" s="4" t="str">
        <f>VLOOKUP(A13,HOP!A:U,21,0)</f>
        <v>直连</v>
      </c>
    </row>
    <row r="14" s="4" customFormat="1" spans="1:9">
      <c r="A14" s="5">
        <v>999228539100579</v>
      </c>
      <c r="B14" s="6">
        <v>45261</v>
      </c>
      <c r="C14" s="6">
        <v>45262</v>
      </c>
      <c r="D14" s="4">
        <v>89.85</v>
      </c>
      <c r="E14" s="4" t="str">
        <f>VLOOKUP(A14,HOP!A:L,12,0)</f>
        <v>89.85</v>
      </c>
      <c r="F14" s="4" t="str">
        <f>VLOOKUP(A14,HOP!A:C,3,0)</f>
        <v>4275160</v>
      </c>
      <c r="G14" s="4">
        <f t="shared" si="0"/>
        <v>0</v>
      </c>
      <c r="H14" s="4" t="str">
        <f t="shared" si="1"/>
        <v>，4275160</v>
      </c>
      <c r="I14" s="4" t="str">
        <f>VLOOKUP(A14,HOP!A:U,21,0)</f>
        <v>直连</v>
      </c>
    </row>
    <row r="16" spans="4:4">
      <c r="D16" s="4">
        <f>SUM(D2:D15)</f>
        <v>1884.46</v>
      </c>
    </row>
    <row r="21" spans="1:4">
      <c r="A21" s="4" t="s">
        <v>106</v>
      </c>
      <c r="C21" s="4">
        <v>53.99</v>
      </c>
      <c r="D21" s="4">
        <v>422.01</v>
      </c>
    </row>
    <row r="22" spans="1:4">
      <c r="A22" s="4" t="s">
        <v>107</v>
      </c>
      <c r="C22" s="4">
        <v>1830.47</v>
      </c>
      <c r="D22" s="4">
        <v>14307.78</v>
      </c>
    </row>
    <row r="23" spans="1:4">
      <c r="A23" s="4" t="s">
        <v>108</v>
      </c>
      <c r="C23" s="4">
        <f>SUBTOTAL(9,C21:C22)</f>
        <v>1884.46</v>
      </c>
      <c r="D23" s="4">
        <f>SUBTOTAL(9,D21:D22)</f>
        <v>14729.79</v>
      </c>
    </row>
    <row r="24" spans="1:1">
      <c r="A24" s="4" t="s">
        <v>109</v>
      </c>
    </row>
  </sheetData>
  <autoFilter ref="A1:XFD16">
    <filterColumn colId="3">
      <filters blank="1">
        <filter val="72.31"/>
        <filter val="135.72"/>
        <filter val="72.4"/>
        <filter val="89.85"/>
        <filter val="113.45"/>
        <filter val="233.56"/>
        <filter val="1884.46"/>
        <filter val="115.8"/>
        <filter val="39.39"/>
        <filter val="53.99"/>
        <filter val="730.9"/>
        <filter val="227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  <c r="V1" s="2" t="s">
        <v>128</v>
      </c>
    </row>
    <row r="2" s="1" customFormat="1" spans="1:22">
      <c r="A2" s="3">
        <v>999228539100579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30</v>
      </c>
      <c r="K2" s="1" t="s">
        <v>137</v>
      </c>
      <c r="L2" s="1" t="s">
        <v>137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143</v>
      </c>
      <c r="T2" s="1" t="s">
        <v>144</v>
      </c>
      <c r="U2" s="1" t="s">
        <v>145</v>
      </c>
      <c r="V2" s="1" t="s">
        <v>146</v>
      </c>
    </row>
    <row r="3" s="1" customFormat="1" spans="1:22">
      <c r="A3" s="3">
        <v>999228519991632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133</v>
      </c>
      <c r="G3" s="1" t="s">
        <v>134</v>
      </c>
      <c r="H3" s="1" t="s">
        <v>135</v>
      </c>
      <c r="I3" s="1" t="s">
        <v>151</v>
      </c>
      <c r="J3" s="1" t="s">
        <v>30</v>
      </c>
      <c r="K3" s="1" t="s">
        <v>152</v>
      </c>
      <c r="L3" s="1" t="s">
        <v>152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153</v>
      </c>
      <c r="S3" s="1" t="s">
        <v>143</v>
      </c>
      <c r="T3" s="1" t="s">
        <v>144</v>
      </c>
      <c r="U3" s="1" t="s">
        <v>145</v>
      </c>
      <c r="V3" s="1" t="s">
        <v>154</v>
      </c>
    </row>
    <row r="4" s="1" customFormat="1" spans="1:22">
      <c r="A4" s="3">
        <v>999228519542010</v>
      </c>
      <c r="B4" s="1" t="s">
        <v>147</v>
      </c>
      <c r="C4" s="1" t="s">
        <v>155</v>
      </c>
      <c r="D4" s="1" t="s">
        <v>156</v>
      </c>
      <c r="E4" s="1" t="s">
        <v>157</v>
      </c>
      <c r="F4" s="1" t="s">
        <v>158</v>
      </c>
      <c r="G4" s="1" t="s">
        <v>134</v>
      </c>
      <c r="H4" s="1" t="s">
        <v>135</v>
      </c>
      <c r="I4" s="1" t="s">
        <v>159</v>
      </c>
      <c r="J4" s="1" t="s">
        <v>30</v>
      </c>
      <c r="K4" s="1" t="s">
        <v>160</v>
      </c>
      <c r="L4" s="1" t="s">
        <v>160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161</v>
      </c>
      <c r="S4" s="1" t="s">
        <v>143</v>
      </c>
      <c r="T4" s="1" t="s">
        <v>144</v>
      </c>
      <c r="U4" s="1" t="s">
        <v>145</v>
      </c>
      <c r="V4" s="1" t="s">
        <v>162</v>
      </c>
    </row>
    <row r="5" s="1" customFormat="1" spans="1:22">
      <c r="A5" s="3">
        <v>999228512236044</v>
      </c>
      <c r="B5" s="1" t="s">
        <v>147</v>
      </c>
      <c r="C5" s="1" t="s">
        <v>163</v>
      </c>
      <c r="D5" s="1" t="s">
        <v>164</v>
      </c>
      <c r="E5" s="1" t="s">
        <v>165</v>
      </c>
      <c r="F5" s="1" t="s">
        <v>133</v>
      </c>
      <c r="G5" s="1" t="s">
        <v>134</v>
      </c>
      <c r="H5" s="1" t="s">
        <v>135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168</v>
      </c>
      <c r="S5" s="1" t="s">
        <v>143</v>
      </c>
      <c r="T5" s="1" t="s">
        <v>144</v>
      </c>
      <c r="U5" s="1" t="s">
        <v>169</v>
      </c>
      <c r="V5" s="1" t="s">
        <v>162</v>
      </c>
    </row>
    <row r="6" s="1" customFormat="1" spans="1:22">
      <c r="A6" s="3">
        <v>999228501209212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133</v>
      </c>
      <c r="G6" s="1" t="s">
        <v>134</v>
      </c>
      <c r="H6" s="1" t="s">
        <v>135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176</v>
      </c>
      <c r="S6" s="1" t="s">
        <v>143</v>
      </c>
      <c r="T6" s="1" t="s">
        <v>144</v>
      </c>
      <c r="U6" s="1" t="s">
        <v>145</v>
      </c>
      <c r="V6" s="1" t="s">
        <v>177</v>
      </c>
    </row>
    <row r="7" s="1" customFormat="1" spans="1:22">
      <c r="A7" s="3">
        <v>999228498570647</v>
      </c>
      <c r="B7" s="1" t="s">
        <v>170</v>
      </c>
      <c r="C7" s="1" t="s">
        <v>178</v>
      </c>
      <c r="D7" s="1" t="s">
        <v>179</v>
      </c>
      <c r="E7" s="1" t="s">
        <v>180</v>
      </c>
      <c r="F7" s="1" t="s">
        <v>133</v>
      </c>
      <c r="G7" s="1" t="s">
        <v>134</v>
      </c>
      <c r="H7" s="1" t="s">
        <v>135</v>
      </c>
      <c r="I7" s="1" t="s">
        <v>181</v>
      </c>
      <c r="J7" s="1" t="s">
        <v>30</v>
      </c>
      <c r="K7" s="1" t="s">
        <v>182</v>
      </c>
      <c r="L7" s="1" t="s">
        <v>182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183</v>
      </c>
      <c r="S7" s="1" t="s">
        <v>143</v>
      </c>
      <c r="T7" s="1" t="s">
        <v>144</v>
      </c>
      <c r="U7" s="1" t="s">
        <v>145</v>
      </c>
      <c r="V7" s="1" t="s">
        <v>184</v>
      </c>
    </row>
    <row r="8" s="1" customFormat="1" spans="1:22">
      <c r="A8" s="3">
        <v>999228274666713</v>
      </c>
      <c r="B8" s="1" t="s">
        <v>185</v>
      </c>
      <c r="C8" s="1" t="s">
        <v>186</v>
      </c>
      <c r="D8" s="1" t="s">
        <v>187</v>
      </c>
      <c r="E8" s="1" t="s">
        <v>188</v>
      </c>
      <c r="F8" s="1" t="s">
        <v>133</v>
      </c>
      <c r="G8" s="1" t="s">
        <v>134</v>
      </c>
      <c r="H8" s="1" t="s">
        <v>135</v>
      </c>
      <c r="I8" s="1" t="s">
        <v>189</v>
      </c>
      <c r="J8" s="1" t="s">
        <v>30</v>
      </c>
      <c r="K8" s="1" t="s">
        <v>190</v>
      </c>
      <c r="L8" s="1" t="s">
        <v>190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141</v>
      </c>
      <c r="R8" s="1" t="s">
        <v>191</v>
      </c>
      <c r="S8" s="1" t="s">
        <v>143</v>
      </c>
      <c r="T8" s="1" t="s">
        <v>144</v>
      </c>
      <c r="U8" s="1" t="s">
        <v>145</v>
      </c>
      <c r="V8" s="1" t="s">
        <v>177</v>
      </c>
    </row>
    <row r="9" s="1" customFormat="1" spans="1:22">
      <c r="A9" s="3">
        <v>999228239231821</v>
      </c>
      <c r="B9" s="1" t="s">
        <v>192</v>
      </c>
      <c r="C9" s="1" t="s">
        <v>193</v>
      </c>
      <c r="D9" s="1" t="s">
        <v>194</v>
      </c>
      <c r="E9" s="1" t="s">
        <v>195</v>
      </c>
      <c r="F9" s="1" t="s">
        <v>196</v>
      </c>
      <c r="G9" s="1" t="s">
        <v>134</v>
      </c>
      <c r="H9" s="1" t="s">
        <v>135</v>
      </c>
      <c r="I9" s="1" t="s">
        <v>197</v>
      </c>
      <c r="J9" s="1" t="s">
        <v>30</v>
      </c>
      <c r="K9" s="1" t="s">
        <v>198</v>
      </c>
      <c r="L9" s="1" t="s">
        <v>198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141</v>
      </c>
      <c r="R9" s="1" t="s">
        <v>199</v>
      </c>
      <c r="S9" s="1" t="s">
        <v>143</v>
      </c>
      <c r="T9" s="1" t="s">
        <v>144</v>
      </c>
      <c r="U9" s="1" t="s">
        <v>145</v>
      </c>
      <c r="V9" s="1" t="s">
        <v>200</v>
      </c>
    </row>
    <row r="10" s="1" customFormat="1" spans="1:22">
      <c r="A10" s="3">
        <v>999228137247697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133</v>
      </c>
      <c r="G10" s="1" t="s">
        <v>134</v>
      </c>
      <c r="H10" s="1" t="s">
        <v>135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141</v>
      </c>
      <c r="R10" s="1" t="s">
        <v>207</v>
      </c>
      <c r="S10" s="1" t="s">
        <v>143</v>
      </c>
      <c r="T10" s="1" t="s">
        <v>144</v>
      </c>
      <c r="U10" s="1" t="s">
        <v>145</v>
      </c>
      <c r="V10" s="1" t="s">
        <v>208</v>
      </c>
    </row>
    <row r="11" s="1" customFormat="1" spans="1:22">
      <c r="A11" s="3">
        <v>999228115558642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213</v>
      </c>
      <c r="G11" s="1" t="s">
        <v>134</v>
      </c>
      <c r="H11" s="1" t="s">
        <v>135</v>
      </c>
      <c r="I11" s="1" t="s">
        <v>214</v>
      </c>
      <c r="J11" s="1" t="s">
        <v>30</v>
      </c>
      <c r="K11" s="1" t="s">
        <v>215</v>
      </c>
      <c r="L11" s="1" t="s">
        <v>215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141</v>
      </c>
      <c r="R11" s="1" t="s">
        <v>216</v>
      </c>
      <c r="S11" s="1" t="s">
        <v>143</v>
      </c>
      <c r="T11" s="1" t="s">
        <v>144</v>
      </c>
      <c r="U11" s="1" t="s">
        <v>145</v>
      </c>
      <c r="V11" s="1" t="s">
        <v>217</v>
      </c>
    </row>
    <row r="12" s="1" customFormat="1" spans="1:22">
      <c r="A12" s="3">
        <v>999228075858867</v>
      </c>
      <c r="B12" s="1" t="s">
        <v>218</v>
      </c>
      <c r="C12" s="1" t="s">
        <v>219</v>
      </c>
      <c r="D12" s="1" t="s">
        <v>220</v>
      </c>
      <c r="E12" s="1" t="s">
        <v>221</v>
      </c>
      <c r="F12" s="1" t="s">
        <v>133</v>
      </c>
      <c r="G12" s="1" t="s">
        <v>134</v>
      </c>
      <c r="H12" s="1" t="s">
        <v>135</v>
      </c>
      <c r="I12" s="1" t="s">
        <v>222</v>
      </c>
      <c r="J12" s="1" t="s">
        <v>30</v>
      </c>
      <c r="K12" s="1" t="s">
        <v>223</v>
      </c>
      <c r="L12" s="1" t="s">
        <v>223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141</v>
      </c>
      <c r="R12" s="1" t="s">
        <v>224</v>
      </c>
      <c r="S12" s="1" t="s">
        <v>143</v>
      </c>
      <c r="T12" s="1" t="s">
        <v>144</v>
      </c>
      <c r="U12" s="1" t="s">
        <v>145</v>
      </c>
      <c r="V12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2023-12-05T02:21:32Z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