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<sst xmlns="http://schemas.openxmlformats.org/spreadsheetml/2006/main" count="876" uniqueCount="375">
  <si>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</si>
  <si>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</si>
  <si>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</si>
  <si>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</si>
  <si>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</si>
  <si>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</si>
  <si>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</si>
  <si>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</si>
  <si>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</si>
  <si>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</si>
  <si>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</si>
  <si>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</si>
  <si>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</si>
  <si>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</si>
  <si>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</si>
  <si>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</si>
  <si>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</si>
  <si>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</si>
  <si>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</si>
  <si>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</si>
  <si>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</si>
  <si>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</si>
  <si>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</si>
  <si>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</si>
  <si>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</si>
  <si>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999228001949470	</t>
  </si>
  <si>
    <t>Ctrip</t>
  </si>
  <si>
    <t>正常</t>
  </si>
  <si>
    <t>[曼谷]福恩那空阳台酒店(Feung Nakorn Balcony Rooms and Cafe)(37223990)</t>
  </si>
  <si>
    <t>豪华房&lt;2人入住&gt;</t>
  </si>
  <si>
    <t>USD</t>
  </si>
  <si>
    <t>CHI/HSIAOCHUN</t>
  </si>
  <si>
    <t>CA5326231206USD</t>
  </si>
  <si>
    <t>未提现</t>
  </si>
  <si>
    <t>携程开票</t>
  </si>
  <si>
    <t xml:space="preserve">4100079	</t>
  </si>
  <si>
    <t xml:space="preserve">	</t>
  </si>
  <si>
    <t xml:space="preserve">999228038815726	</t>
  </si>
  <si>
    <t>[乔治市]加拉歪路G酒店(G Hotel Kelawai)(37210486)</t>
  </si>
  <si>
    <t>豪华房&lt;2人入住&gt;&lt;不退款&gt;&lt;早餐&gt;</t>
  </si>
  <si>
    <t>YEO/ELIZABETH</t>
  </si>
  <si>
    <t xml:space="preserve">4110248	</t>
  </si>
  <si>
    <t xml:space="preserve">999228075906421	</t>
  </si>
  <si>
    <t>[维也纳]维也纳市弗莱明精选酒店(Flemings Selection Hotel Wien-City)(37214598)</t>
  </si>
  <si>
    <t>高级双人房&lt;2人入住&gt;&lt;不退款&gt;&lt;早餐&gt;</t>
  </si>
  <si>
    <t>Chopra/Rishi</t>
  </si>
  <si>
    <t xml:space="preserve">4121028	</t>
  </si>
  <si>
    <t xml:space="preserve">28108793073	</t>
  </si>
  <si>
    <t>[大阪]大阪日航酒店(Hotel Nikko Osaka)(37197347)</t>
  </si>
  <si>
    <t>高级小型大床客房&lt;2人入住&gt;&lt;不适用日本客人&gt;&lt;不退款&gt;</t>
  </si>
  <si>
    <t>YIN/SHUWEN,LI/MEIFANG</t>
  </si>
  <si>
    <t xml:space="preserve">4127813	</t>
  </si>
  <si>
    <t xml:space="preserve">999228121833391	</t>
  </si>
  <si>
    <t>[迪拜]地标广场酒店(Landmark Plaza Hotel)(47986496)</t>
  </si>
  <si>
    <t>标准房&lt;2人入住&gt;&lt;不退款&gt;&lt;早餐&gt;</t>
  </si>
  <si>
    <t>FARZANA/BABY</t>
  </si>
  <si>
    <t xml:space="preserve">4132390	</t>
  </si>
  <si>
    <t xml:space="preserve">999228134451039	</t>
  </si>
  <si>
    <t>[清迈]清迈红燕酒店(Roseate Chiang Mai)(37234986)</t>
  </si>
  <si>
    <t>高级双人房&lt;2人入住&gt;</t>
  </si>
  <si>
    <t>SUKKAEW/RABIN</t>
  </si>
  <si>
    <t xml:space="preserve">4135000	</t>
  </si>
  <si>
    <t xml:space="preserve">999228145324238	</t>
  </si>
  <si>
    <t>[新加坡]新加坡史蒂芬诺富特酒店(Novotel Singapore on Stevens)(47468570)</t>
  </si>
  <si>
    <t>高级双人房&lt;2人入住&gt;&lt;不退款&gt;</t>
  </si>
  <si>
    <t>KONG/YING XIU,YONG/PAO CHU</t>
  </si>
  <si>
    <t xml:space="preserve">4139432	</t>
  </si>
  <si>
    <t xml:space="preserve">2311300518	</t>
  </si>
  <si>
    <t>取消</t>
  </si>
  <si>
    <t xml:space="preserve">999228145830578	</t>
  </si>
  <si>
    <t xml:space="preserve">4139685	</t>
  </si>
  <si>
    <t xml:space="preserve">acknowledge	</t>
  </si>
  <si>
    <t xml:space="preserve">999228204491314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</si>
  <si>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</si>
  <si>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</si>
  <si>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WADA/SAYAKA</t>
  </si>
  <si>
    <t xml:space="preserve">4147738	</t>
  </si>
  <si>
    <t xml:space="preserve">999228205029808	</t>
  </si>
  <si>
    <t>[巴黎]加斯顿酒店(Hôtel Gaston)(39041952)</t>
  </si>
  <si>
    <t>双人房&lt;2人入住&gt;&lt;不退款&gt;</t>
  </si>
  <si>
    <t>Delcourt/Anthony</t>
  </si>
  <si>
    <t xml:space="preserve">4148020	</t>
  </si>
  <si>
    <t xml:space="preserve">ITC2ME	</t>
  </si>
  <si>
    <t xml:space="preserve">999228233972245	</t>
  </si>
  <si>
    <t>[拜县]拜县班查克迪度假酒店(Baan Chokdee Pai Resort)(39668874)</t>
  </si>
  <si>
    <t>标准双人间&lt;2人入住&gt;&lt;无早&gt;</t>
  </si>
  <si>
    <t>KOMNAISAK/KANCHIT</t>
  </si>
  <si>
    <t xml:space="preserve">4158421	</t>
  </si>
  <si>
    <t xml:space="preserve">999228257995531	</t>
  </si>
  <si>
    <t>[伦敦]威斯特波恩海德公园酒店(The Westbourne Hyde Park)(39053514)</t>
  </si>
  <si>
    <t>豪华大床一室房&lt;2人入住&gt;&lt;不退款&gt;</t>
  </si>
  <si>
    <t>Ralli/Giovanni</t>
  </si>
  <si>
    <t xml:space="preserve">4164416	</t>
  </si>
  <si>
    <t xml:space="preserve">999228274779904	</t>
  </si>
  <si>
    <t>[丹戎本雅]丹绒角公寓(Tanjung Point Residences)(44704591)</t>
  </si>
  <si>
    <t>三卧公寓&lt;2人入住&gt;&lt;不退款&gt;</t>
  </si>
  <si>
    <t>Azhar/Muhammad Asraf</t>
  </si>
  <si>
    <t xml:space="preserve">4174224	</t>
  </si>
  <si>
    <t xml:space="preserve">999228485232868	</t>
  </si>
  <si>
    <t>[洛杉矶]日落大道豪华酒店(Luxe Sunset Boulevard Hotel)(37202637)</t>
  </si>
  <si>
    <t>高级房（特大床）&lt;2人入住&gt;&lt;不退款&gt;</t>
  </si>
  <si>
    <t>CHINCHILLA/FRANCISCO</t>
  </si>
  <si>
    <t xml:space="preserve">4257253	</t>
  </si>
  <si>
    <t xml:space="preserve">146387975	</t>
  </si>
  <si>
    <t xml:space="preserve">999228513795603	</t>
  </si>
  <si>
    <t>[哥打京那巴鲁]哥打京那巴鲁皇宫酒店(The Palace Hotel Kota Kinabalu)(37196185)</t>
  </si>
  <si>
    <t>豪华房&lt;2人入住&gt;&lt;不退款&gt;</t>
  </si>
  <si>
    <t>STEPHEN/CAROLINE</t>
  </si>
  <si>
    <t xml:space="preserve">4270125	</t>
  </si>
  <si>
    <t xml:space="preserve">337785954	</t>
  </si>
  <si>
    <t xml:space="preserve">999228546904390	</t>
  </si>
  <si>
    <t>[洛杉矶]洛杉矶国际机场索内斯塔酒店(Sonesta Los Angeles Airport LAX)(37201387)</t>
  </si>
  <si>
    <t>豪华房(大床)&lt;2人入住&gt;&lt;不退款&gt;</t>
  </si>
  <si>
    <t>Perez/Jesus</t>
  </si>
  <si>
    <t xml:space="preserve">4277789	</t>
  </si>
  <si>
    <t xml:space="preserve">31849SE479177	</t>
  </si>
  <si>
    <t xml:space="preserve">999228556429694	</t>
  </si>
  <si>
    <t>[釜山]斯坦福酒店釜山(Stanford Hotel Busan)(37237621)</t>
  </si>
  <si>
    <t>标准双人间&lt;2人入住&gt;&lt;不退款&gt;</t>
  </si>
  <si>
    <t>Kim/Yang hee</t>
  </si>
  <si>
    <t xml:space="preserve">4290580	</t>
  </si>
  <si>
    <t xml:space="preserve">23974091	</t>
  </si>
  <si>
    <t xml:space="preserve">999228560024995	</t>
  </si>
  <si>
    <t>[勒瓦卢瓦－佩雷]长荣桂冠酒店(Evergreen Laurel Hotel)(37214349)</t>
  </si>
  <si>
    <t>豪华房&lt;2人入住&gt;&lt;早餐&gt;</t>
  </si>
  <si>
    <t>CHEN/ZHICHENG</t>
  </si>
  <si>
    <t xml:space="preserve">4292821	</t>
  </si>
  <si>
    <t xml:space="preserve">999228560764650	</t>
  </si>
  <si>
    <t>[慕尼黑]慕尼黑哈克桥站A&amp;O经济型连锁酒店(a&amp;o München Hackerbrücke)(37210049)</t>
  </si>
  <si>
    <t>家庭间（2位成人+2名儿童）&lt;2人入住&gt;&lt;不退款&gt;&lt;无早&gt;</t>
  </si>
  <si>
    <t>Balaz/Dominik</t>
  </si>
  <si>
    <t xml:space="preserve">4294137	</t>
  </si>
  <si>
    <t xml:space="preserve">999228560867457	</t>
  </si>
  <si>
    <t>[米兰]伽达酒店(Hotel Garda)(37202241)</t>
  </si>
  <si>
    <t>标准双人房&lt;2人入住&gt;&lt;无早&gt;</t>
  </si>
  <si>
    <t>BORG/LAUREN</t>
  </si>
  <si>
    <t xml:space="preserve">4294289	</t>
  </si>
  <si>
    <t xml:space="preserve">999228561001310	</t>
  </si>
  <si>
    <t>[温哥华]温哥华中庭酒店(Atrium Inn Vancouver)(37220083)</t>
  </si>
  <si>
    <t>传统特大床房带阳台&lt;2人入住&gt;&lt;不退款&gt;</t>
  </si>
  <si>
    <t>Juszkiewicz/Piotr</t>
  </si>
  <si>
    <t xml:space="preserve">4294555	</t>
  </si>
  <si>
    <t xml:space="preserve">-125811725|125811725	</t>
  </si>
  <si>
    <t xml:space="preserve">999228561021232	</t>
  </si>
  <si>
    <t>[丹佛]丹佛索内斯塔酒店(Sonesta Denver Downtown)(37223916)</t>
  </si>
  <si>
    <t>King Premium View Non-Smoking&lt;2人入住&gt;&lt;不退款&gt;&lt;无早&gt;</t>
  </si>
  <si>
    <t>Martinez/James</t>
  </si>
  <si>
    <t xml:space="preserve">4294572	</t>
  </si>
  <si>
    <t xml:space="preserve">31847SE116763,31847SE116764	</t>
  </si>
  <si>
    <t xml:space="preserve">999228572208187	</t>
  </si>
  <si>
    <t>[基尔]贝勒维基尔马提姆酒店(Maritim Hotel Bellevue Kiel)(37204819)</t>
  </si>
  <si>
    <t>经典双人房&lt;2人入住&gt;&lt;不退款&gt;</t>
  </si>
  <si>
    <t>Friese/Birgit,Friese- Schroeter/Stephan</t>
  </si>
  <si>
    <t xml:space="preserve">4298980	</t>
  </si>
  <si>
    <t xml:space="preserve">141665406|126098065	</t>
  </si>
  <si>
    <t xml:space="preserve">999228589579469	</t>
  </si>
  <si>
    <t>[维也纳]维也纳市中心费迪南德大酒店(Grand Ferdinand Vienna – Your Hotel in The City Center)(37347158)</t>
  </si>
  <si>
    <t>舒适房&lt;2人入住&gt;&lt;无早&gt;</t>
  </si>
  <si>
    <t>Habernig /Simone</t>
  </si>
  <si>
    <t xml:space="preserve">4307044	</t>
  </si>
  <si>
    <t xml:space="preserve">999228591108480	</t>
  </si>
  <si>
    <t>[巴黎]蒙帕纳斯阿波罗酒店(Apollon Montparnasse)(39038770)</t>
  </si>
  <si>
    <t>WANG/YONGKAI,QI/TONG</t>
  </si>
  <si>
    <t xml:space="preserve">4308571	</t>
  </si>
  <si>
    <t xml:space="preserve">999228331362885	</t>
  </si>
  <si>
    <t>赔款</t>
  </si>
  <si>
    <t>[新加坡]新加坡皇后酒店(Hotel Royal @ Queens Singapore)(37245029)</t>
  </si>
  <si>
    <t>行政房(双人床或双床)&lt;2人入住&gt;&lt;不退款&gt;&lt;无早&gt;</t>
  </si>
  <si>
    <t>WANG/DONG YU</t>
  </si>
  <si>
    <t xml:space="preserve">4197932	</t>
  </si>
  <si>
    <t xml:space="preserve">322-1973024	</t>
  </si>
  <si>
    <t>，</t>
  </si>
  <si>
    <t>直连</t>
  </si>
  <si>
    <t>本期扣款133.34元</t>
  </si>
  <si>
    <t>A231206103507481</t>
  </si>
  <si>
    <t>A231206103608481</t>
  </si>
  <si>
    <t>USD / HKD 当前参考汇率: 7.8159</t>
  </si>
  <si>
    <t>总计： 5650.05 USD/
44160.23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</si>
  <si>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</si>
  <si>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</si>
  <si>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</si>
  <si>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</si>
  <si>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</si>
  <si>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</si>
  <si>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</si>
  <si>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</si>
  <si>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</si>
  <si>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</si>
  <si>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</si>
  <si>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</si>
  <si>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</si>
  <si>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</si>
  <si>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</si>
  <si>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</si>
  <si>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</si>
  <si>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</si>
  <si>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</si>
  <si>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</si>
  <si>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4308571</t>
  </si>
  <si>
    <t>蒙帕纳斯阿波罗酒店</t>
  </si>
  <si>
    <t>WANG YONGKAI,QI TONG</t>
  </si>
  <si>
    <t>2023-12-01</t>
  </si>
  <si>
    <t>2023-12-03</t>
  </si>
  <si>
    <t>退房日周结</t>
  </si>
  <si>
    <t>1690.37</t>
  </si>
  <si>
    <t>235.46</t>
  </si>
  <si>
    <t>0</t>
  </si>
  <si>
    <t>0.00</t>
  </si>
  <si>
    <t>携程盛景国际直连</t>
  </si>
  <si>
    <t>01.010677</t>
  </si>
  <si>
    <t>2023-11-23 12:04:46</t>
  </si>
  <si>
    <t>否</t>
  </si>
  <si>
    <t>汇智国际旅游发展有限公司</t>
  </si>
  <si>
    <t>法国</t>
  </si>
  <si>
    <t>4307044</t>
  </si>
  <si>
    <t>维也纳市中心费迪南德大酒店</t>
  </si>
  <si>
    <t>Habernig Simone</t>
  </si>
  <si>
    <t>2023-12-02</t>
  </si>
  <si>
    <t>2636.13</t>
  </si>
  <si>
    <t>367.20</t>
  </si>
  <si>
    <t>2023-11-23 02:56:54</t>
  </si>
  <si>
    <t>奥地利</t>
  </si>
  <si>
    <t>2023-11-21</t>
  </si>
  <si>
    <t>4298980</t>
  </si>
  <si>
    <t>玛丽蒂姆基尔酒店</t>
  </si>
  <si>
    <t>Friese Birgit,Friese- Schroeter Stephan</t>
  </si>
  <si>
    <t>882.92</t>
  </si>
  <si>
    <t>122.89</t>
  </si>
  <si>
    <t>2023-11-21 20:31:50</t>
  </si>
  <si>
    <t>德国</t>
  </si>
  <si>
    <t>4294572</t>
  </si>
  <si>
    <t>丹佛索内斯塔酒店</t>
  </si>
  <si>
    <t>Martinez James</t>
  </si>
  <si>
    <t>2837.92</t>
  </si>
  <si>
    <t>395.00</t>
  </si>
  <si>
    <t>2023-11-21 07:37:41</t>
  </si>
  <si>
    <t>美国</t>
  </si>
  <si>
    <t>4294555</t>
  </si>
  <si>
    <t>温哥华中庭酒店</t>
  </si>
  <si>
    <t>Juszkiewicz Piotr</t>
  </si>
  <si>
    <t>1556.76</t>
  </si>
  <si>
    <t>216.68</t>
  </si>
  <si>
    <t>2023-11-21 07:35:36</t>
  </si>
  <si>
    <t>加拿大</t>
  </si>
  <si>
    <t>4294289</t>
  </si>
  <si>
    <t>伽达酒店</t>
  </si>
  <si>
    <t>BORG LAUREN</t>
  </si>
  <si>
    <t>873.72</t>
  </si>
  <si>
    <t>121.61</t>
  </si>
  <si>
    <t>2023-11-21 04:21:23</t>
  </si>
  <si>
    <t>意大利</t>
  </si>
  <si>
    <t>4294137</t>
  </si>
  <si>
    <t>慕尼黑A&amp;O慕尼黑海克布鲁克青年旅馆酒店</t>
  </si>
  <si>
    <t>Balaz Dominik</t>
  </si>
  <si>
    <t>1671.93</t>
  </si>
  <si>
    <t>232.71</t>
  </si>
  <si>
    <t>2023-11-21 02:28:11</t>
  </si>
  <si>
    <t>2023-11-20</t>
  </si>
  <si>
    <t>4292821</t>
  </si>
  <si>
    <t>长荣桂冠酒店(巴黎)</t>
  </si>
  <si>
    <t>CHEN ZHICHENG</t>
  </si>
  <si>
    <t>943.50</t>
  </si>
  <si>
    <t>130.44</t>
  </si>
  <si>
    <t>2023-11-20 23:25:37</t>
  </si>
  <si>
    <t>4290580</t>
  </si>
  <si>
    <t>釜山斯坦福酒店</t>
  </si>
  <si>
    <t>Kim Yang hee</t>
  </si>
  <si>
    <t>1007.95</t>
  </si>
  <si>
    <t>139.35</t>
  </si>
  <si>
    <t>2023-11-20 19:00:52</t>
  </si>
  <si>
    <t>直采</t>
  </si>
  <si>
    <t>韩国</t>
  </si>
  <si>
    <t>4277789</t>
  </si>
  <si>
    <t>洛杉矶国际机场索内斯塔酒店</t>
  </si>
  <si>
    <t>Perez Jesus</t>
  </si>
  <si>
    <t>1022.85</t>
  </si>
  <si>
    <t>141.41</t>
  </si>
  <si>
    <t>2023-11-20 06:47:14</t>
  </si>
  <si>
    <t>2023-11-17</t>
  </si>
  <si>
    <t>4270125</t>
  </si>
  <si>
    <t>哥打京那巴鲁皇宫酒店</t>
  </si>
  <si>
    <t>STEPHEN CAROLINE</t>
  </si>
  <si>
    <t>285.00</t>
  </si>
  <si>
    <t>39.25</t>
  </si>
  <si>
    <t>2023-11-17 20:21:36</t>
  </si>
  <si>
    <t>马来西亚</t>
  </si>
  <si>
    <t>2023-11-15</t>
  </si>
  <si>
    <t>4257253</t>
  </si>
  <si>
    <t>日落大道豪华酒店</t>
  </si>
  <si>
    <t>CHINCHILLA FRANCISCO</t>
  </si>
  <si>
    <t>1695.99</t>
  </si>
  <si>
    <t>233.28</t>
  </si>
  <si>
    <t>2023-11-16 07:17:47</t>
  </si>
  <si>
    <t>2023-11-02</t>
  </si>
  <si>
    <t>4174224</t>
  </si>
  <si>
    <t>丹绒望角公寓式套房</t>
  </si>
  <si>
    <t>Azhar Muhammad Asraf</t>
  </si>
  <si>
    <t>707.84</t>
  </si>
  <si>
    <t>96.51</t>
  </si>
  <si>
    <t>2023-11-02 08:16:44</t>
  </si>
  <si>
    <t>2023-10-31</t>
  </si>
  <si>
    <t>4164416</t>
  </si>
  <si>
    <t>维斯塔伯恩海德公园酒店</t>
  </si>
  <si>
    <t>Ralli Giovanni</t>
  </si>
  <si>
    <t>2350.86</t>
  </si>
  <si>
    <t>320.81</t>
  </si>
  <si>
    <t>2023-10-31 17:03:25</t>
  </si>
  <si>
    <t>英国</t>
  </si>
  <si>
    <t>2023-10-28</t>
  </si>
  <si>
    <t>4148020</t>
  </si>
  <si>
    <t>加斯顿酒店</t>
  </si>
  <si>
    <t>Delcourt Anthony</t>
  </si>
  <si>
    <t>848.48</t>
  </si>
  <si>
    <t>115.65</t>
  </si>
  <si>
    <t>2023-10-28 18:09:05</t>
  </si>
  <si>
    <t>4147738</t>
  </si>
  <si>
    <t>法兰克福中心弗莱明斯酒店（原法兰克福弗莱明快捷城际酒店）</t>
  </si>
  <si>
    <t>WADA SAYAKA</t>
  </si>
  <si>
    <t>993.82</t>
  </si>
  <si>
    <t>135.46</t>
  </si>
  <si>
    <t>2023-10-28 17:50:05</t>
  </si>
  <si>
    <t>2023-10-27</t>
  </si>
  <si>
    <t>4139685</t>
  </si>
  <si>
    <t>清迈红燕酒店</t>
  </si>
  <si>
    <t>SUKKAEW RABIN</t>
  </si>
  <si>
    <t>138.48</t>
  </si>
  <si>
    <t>18.88</t>
  </si>
  <si>
    <t>2023-10-27 12:14:49</t>
  </si>
  <si>
    <t>泰国</t>
  </si>
  <si>
    <t>4139432</t>
  </si>
  <si>
    <t>新加坡史蒂芬诺富特酒店</t>
  </si>
  <si>
    <t>KONG YING XIU,YONG PAO CHU</t>
  </si>
  <si>
    <t>2023-11-30</t>
  </si>
  <si>
    <t>3230.29</t>
  </si>
  <si>
    <t>440.40</t>
  </si>
  <si>
    <t>2023-10-27 10:44:30</t>
  </si>
  <si>
    <t>新加坡</t>
  </si>
  <si>
    <t>2023-10-26</t>
  </si>
  <si>
    <t>4132390</t>
  </si>
  <si>
    <t>迪拜巴尼亚斯地标广场酒店</t>
  </si>
  <si>
    <t>FARZANA BABY</t>
  </si>
  <si>
    <t>2023-11-27</t>
  </si>
  <si>
    <t>6440.78</t>
  </si>
  <si>
    <t>878.88</t>
  </si>
  <si>
    <t>2023-10-26 00:31:54</t>
  </si>
  <si>
    <t>阿拉伯联合酋长国</t>
  </si>
  <si>
    <t>2023-10-25</t>
  </si>
  <si>
    <t>4127813</t>
  </si>
  <si>
    <t>大阪日航酒店</t>
  </si>
  <si>
    <t>YIN SHUWEN,LI MEIFANG</t>
  </si>
  <si>
    <t>2943.82</t>
  </si>
  <si>
    <t>401.70</t>
  </si>
  <si>
    <t>2023-10-25 11:23:01</t>
  </si>
  <si>
    <t>日本</t>
  </si>
  <si>
    <t>2023-10-24</t>
  </si>
  <si>
    <t>4121028</t>
  </si>
  <si>
    <t>维也纳弗莱明智选酒店</t>
  </si>
  <si>
    <t>Chopra Rishi</t>
  </si>
  <si>
    <t>4880.63</t>
  </si>
  <si>
    <t>666.17</t>
  </si>
  <si>
    <t>2023-10-24 05:21:20</t>
  </si>
  <si>
    <t>2023-10-22</t>
  </si>
  <si>
    <t>4110248</t>
  </si>
  <si>
    <t>加拉歪路G酒店</t>
  </si>
  <si>
    <t>YEO ELIZABETH</t>
  </si>
  <si>
    <t>2044.10</t>
  </si>
  <si>
    <t>278.70</t>
  </si>
  <si>
    <t>2023-10-22 00:43:00</t>
  </si>
  <si>
    <t>2023-10-20</t>
  </si>
  <si>
    <t>4100079</t>
  </si>
  <si>
    <t>福恩那空阳台房与咖啡馆酒店</t>
  </si>
  <si>
    <t>CHI HSIAOCHUN</t>
  </si>
  <si>
    <t>402.72</t>
  </si>
  <si>
    <t>54.95</t>
  </si>
  <si>
    <t>2023-10-20 08:47:31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</si>
</sst>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14</xdr:col>
      <xdr:colOff>600075</xdr:colOff>
      <xdr:row>72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8013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45261</v>
      </c>
      <c r="G2" s="6">
        <v>45263</v>
      </c>
      <c r="H2" s="4">
        <v>1</v>
      </c>
      <c r="I2" s="4">
        <v>2</v>
      </c>
      <c r="J2" s="4">
        <v>2</v>
      </c>
      <c r="K2" s="4" t="s">
        <v>30</v>
      </c>
      <c r="L2" s="4">
        <v>54.95</v>
      </c>
      <c r="M2" s="4">
        <v>54.95</v>
      </c>
      <c r="N2" s="4" t="s">
        <v>31</v>
      </c>
      <c r="O2" s="4" t="s">
        <v>32</v>
      </c>
      <c r="P2" s="4" t="s">
        <v>33</v>
      </c>
      <c r="Q2" s="4">
        <v>0</v>
      </c>
      <c r="R2" s="7">
        <v>45219.0000115741</v>
      </c>
      <c r="S2" s="6">
        <v>45266</v>
      </c>
      <c r="T2" s="4" t="s">
        <v>34</v>
      </c>
      <c r="U2" s="4">
        <v>54.95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45260</v>
      </c>
      <c r="G3" s="6">
        <v>45263</v>
      </c>
      <c r="H3" s="4">
        <v>1</v>
      </c>
      <c r="I3" s="4">
        <v>3</v>
      </c>
      <c r="J3" s="4">
        <v>3</v>
      </c>
      <c r="K3" s="4" t="s">
        <v>30</v>
      </c>
      <c r="L3" s="4">
        <v>278.7</v>
      </c>
      <c r="M3" s="4">
        <v>278.7</v>
      </c>
      <c r="N3" s="4" t="s">
        <v>40</v>
      </c>
      <c r="O3" s="4" t="s">
        <v>32</v>
      </c>
      <c r="P3" s="4" t="s">
        <v>33</v>
      </c>
      <c r="Q3" s="4">
        <v>0</v>
      </c>
      <c r="R3" s="7">
        <v>45221.0000115741</v>
      </c>
      <c r="S3" s="6">
        <v>45266</v>
      </c>
      <c r="T3" s="4" t="s">
        <v>34</v>
      </c>
      <c r="U3" s="4">
        <v>278.7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45260</v>
      </c>
      <c r="G4" s="6">
        <v>45263</v>
      </c>
      <c r="H4" s="4">
        <v>1</v>
      </c>
      <c r="I4" s="4">
        <v>3</v>
      </c>
      <c r="J4" s="4">
        <v>3</v>
      </c>
      <c r="K4" s="4" t="s">
        <v>30</v>
      </c>
      <c r="L4" s="4">
        <v>666.17</v>
      </c>
      <c r="M4" s="4">
        <v>666.17</v>
      </c>
      <c r="N4" s="4" t="s">
        <v>45</v>
      </c>
      <c r="O4" s="4" t="s">
        <v>32</v>
      </c>
      <c r="P4" s="4" t="s">
        <v>33</v>
      </c>
      <c r="Q4" s="4">
        <v>0</v>
      </c>
      <c r="R4" s="7">
        <v>45223</v>
      </c>
      <c r="S4" s="6">
        <v>45266</v>
      </c>
      <c r="T4" s="4" t="s">
        <v>34</v>
      </c>
      <c r="U4" s="4">
        <v>666.17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45261</v>
      </c>
      <c r="G5" s="6">
        <v>45263</v>
      </c>
      <c r="H5" s="4">
        <v>1</v>
      </c>
      <c r="I5" s="4">
        <v>2</v>
      </c>
      <c r="J5" s="4">
        <v>2</v>
      </c>
      <c r="K5" s="4" t="s">
        <v>30</v>
      </c>
      <c r="L5" s="4">
        <v>401.7</v>
      </c>
      <c r="M5" s="4">
        <v>401.7</v>
      </c>
      <c r="N5" s="4" t="s">
        <v>50</v>
      </c>
      <c r="O5" s="4" t="s">
        <v>32</v>
      </c>
      <c r="P5" s="4" t="s">
        <v>33</v>
      </c>
      <c r="Q5" s="4">
        <v>0</v>
      </c>
      <c r="R5" s="7">
        <v>45224.0000115741</v>
      </c>
      <c r="S5" s="6">
        <v>45266</v>
      </c>
      <c r="T5" s="4" t="s">
        <v>34</v>
      </c>
      <c r="U5" s="4">
        <v>401.7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45257</v>
      </c>
      <c r="G6" s="6">
        <v>45263</v>
      </c>
      <c r="H6" s="4">
        <v>2</v>
      </c>
      <c r="I6" s="4">
        <v>6</v>
      </c>
      <c r="J6" s="4">
        <v>12</v>
      </c>
      <c r="K6" s="4" t="s">
        <v>30</v>
      </c>
      <c r="L6" s="4">
        <v>878.88</v>
      </c>
      <c r="M6" s="4">
        <v>878.88</v>
      </c>
      <c r="N6" s="4" t="s">
        <v>55</v>
      </c>
      <c r="O6" s="4" t="s">
        <v>32</v>
      </c>
      <c r="P6" s="4" t="s">
        <v>33</v>
      </c>
      <c r="Q6" s="4">
        <v>0</v>
      </c>
      <c r="R6" s="7">
        <v>45225.0000115741</v>
      </c>
      <c r="S6" s="6">
        <v>45266</v>
      </c>
      <c r="T6" s="4" t="s">
        <v>34</v>
      </c>
      <c r="U6" s="4">
        <v>878.88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45262</v>
      </c>
      <c r="G7" s="6">
        <v>45263</v>
      </c>
      <c r="H7" s="4">
        <v>2</v>
      </c>
      <c r="I7" s="4">
        <v>1</v>
      </c>
      <c r="J7" s="4">
        <v>2</v>
      </c>
      <c r="K7" s="4" t="s">
        <v>30</v>
      </c>
      <c r="L7" s="4">
        <v>37.9</v>
      </c>
      <c r="M7" s="4">
        <v>37.9</v>
      </c>
      <c r="N7" s="4" t="s">
        <v>60</v>
      </c>
      <c r="O7" s="4" t="s">
        <v>32</v>
      </c>
      <c r="P7" s="4" t="s">
        <v>33</v>
      </c>
      <c r="Q7" s="4">
        <v>0</v>
      </c>
      <c r="R7" s="7">
        <v>45225.0000115741</v>
      </c>
      <c r="S7" s="6">
        <v>45266</v>
      </c>
      <c r="T7" s="4" t="s">
        <v>34</v>
      </c>
      <c r="U7" s="4">
        <v>37.9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45260</v>
      </c>
      <c r="G8" s="6">
        <v>45263</v>
      </c>
      <c r="H8" s="4">
        <v>1</v>
      </c>
      <c r="I8" s="4">
        <v>3</v>
      </c>
      <c r="J8" s="4">
        <v>3</v>
      </c>
      <c r="K8" s="4" t="s">
        <v>30</v>
      </c>
      <c r="L8" s="4">
        <v>440.4</v>
      </c>
      <c r="M8" s="4">
        <v>440.4</v>
      </c>
      <c r="N8" s="4" t="s">
        <v>65</v>
      </c>
      <c r="O8" s="4" t="s">
        <v>32</v>
      </c>
      <c r="P8" s="4" t="s">
        <v>33</v>
      </c>
      <c r="Q8" s="4">
        <v>0</v>
      </c>
      <c r="R8" s="7">
        <v>45226.0000115741</v>
      </c>
      <c r="S8" s="6">
        <v>45266</v>
      </c>
      <c r="T8" s="4" t="s">
        <v>34</v>
      </c>
      <c r="U8" s="4">
        <v>440.4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57</v>
      </c>
      <c r="B9" s="4" t="s">
        <v>26</v>
      </c>
      <c r="C9" s="4" t="s">
        <v>68</v>
      </c>
      <c r="D9" s="4" t="s">
        <v>58</v>
      </c>
      <c r="E9" s="4" t="s">
        <v>59</v>
      </c>
      <c r="F9" s="6">
        <v>45262</v>
      </c>
      <c r="G9" s="6">
        <v>45263</v>
      </c>
      <c r="H9" s="4">
        <v>2</v>
      </c>
      <c r="I9" s="4">
        <v>1</v>
      </c>
      <c r="J9" s="4">
        <v>2</v>
      </c>
      <c r="K9" s="4" t="s">
        <v>30</v>
      </c>
      <c r="L9" s="4">
        <v>-37.9</v>
      </c>
      <c r="M9" s="4">
        <v>-37.9</v>
      </c>
      <c r="N9" s="4" t="s">
        <v>60</v>
      </c>
      <c r="O9" s="4" t="s">
        <v>32</v>
      </c>
      <c r="P9" s="4" t="s">
        <v>33</v>
      </c>
      <c r="Q9" s="4">
        <v>0</v>
      </c>
      <c r="R9" s="7">
        <v>45225.0000115741</v>
      </c>
      <c r="S9" s="6">
        <v>45266</v>
      </c>
      <c r="T9" s="4" t="s">
        <v>34</v>
      </c>
      <c r="U9" s="4">
        <v>-37.9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45262</v>
      </c>
      <c r="G10" s="6">
        <v>45263</v>
      </c>
      <c r="H10" s="4">
        <v>1</v>
      </c>
      <c r="I10" s="4">
        <v>1</v>
      </c>
      <c r="J10" s="4">
        <v>1</v>
      </c>
      <c r="K10" s="4" t="s">
        <v>30</v>
      </c>
      <c r="L10" s="4">
        <v>18.88</v>
      </c>
      <c r="M10" s="4">
        <v>18.88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45226.0000115741</v>
      </c>
      <c r="S10" s="6">
        <v>45266</v>
      </c>
      <c r="T10" s="4" t="s">
        <v>34</v>
      </c>
      <c r="U10" s="4">
        <v>18.88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45261</v>
      </c>
      <c r="G11" s="6">
        <v>45263</v>
      </c>
      <c r="H11" s="4">
        <v>1</v>
      </c>
      <c r="I11" s="4">
        <v>2</v>
      </c>
      <c r="J11" s="4">
        <v>2</v>
      </c>
      <c r="K11" s="4" t="s">
        <v>30</v>
      </c>
      <c r="L11" s="4">
        <v>135.46</v>
      </c>
      <c r="M11" s="4">
        <v>135.46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45227</v>
      </c>
      <c r="S11" s="6">
        <v>45266</v>
      </c>
      <c r="T11" s="4" t="s">
        <v>34</v>
      </c>
      <c r="U11" s="4">
        <v>135.46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45262</v>
      </c>
      <c r="G12" s="6">
        <v>45263</v>
      </c>
      <c r="H12" s="4">
        <v>1</v>
      </c>
      <c r="I12" s="4">
        <v>1</v>
      </c>
      <c r="J12" s="4">
        <v>1</v>
      </c>
      <c r="K12" s="4" t="s">
        <v>30</v>
      </c>
      <c r="L12" s="4">
        <v>115.65</v>
      </c>
      <c r="M12" s="4">
        <v>115.65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45227.0000115741</v>
      </c>
      <c r="S12" s="6">
        <v>45266</v>
      </c>
      <c r="T12" s="4" t="s">
        <v>34</v>
      </c>
      <c r="U12" s="4">
        <v>115.65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45261</v>
      </c>
      <c r="G13" s="6">
        <v>45263</v>
      </c>
      <c r="H13" s="4">
        <v>1</v>
      </c>
      <c r="I13" s="4">
        <v>2</v>
      </c>
      <c r="J13" s="4">
        <v>2</v>
      </c>
      <c r="K13" s="4" t="s">
        <v>30</v>
      </c>
      <c r="L13" s="4">
        <v>35.66</v>
      </c>
      <c r="M13" s="4">
        <v>35.66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45229.0000115741</v>
      </c>
      <c r="S13" s="6">
        <v>45266</v>
      </c>
      <c r="T13" s="4" t="s">
        <v>34</v>
      </c>
      <c r="U13" s="4">
        <v>35.66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45262</v>
      </c>
      <c r="G14" s="6">
        <v>45263</v>
      </c>
      <c r="H14" s="4">
        <v>1</v>
      </c>
      <c r="I14" s="4">
        <v>1</v>
      </c>
      <c r="J14" s="4">
        <v>1</v>
      </c>
      <c r="K14" s="4" t="s">
        <v>30</v>
      </c>
      <c r="L14" s="4">
        <v>320.81</v>
      </c>
      <c r="M14" s="4">
        <v>320.81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45230.0000115741</v>
      </c>
      <c r="S14" s="6">
        <v>45266</v>
      </c>
      <c r="T14" s="4" t="s">
        <v>34</v>
      </c>
      <c r="U14" s="4">
        <v>320.81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45262</v>
      </c>
      <c r="G15" s="6">
        <v>45263</v>
      </c>
      <c r="H15" s="4">
        <v>1</v>
      </c>
      <c r="I15" s="4">
        <v>1</v>
      </c>
      <c r="J15" s="4">
        <v>1</v>
      </c>
      <c r="K15" s="4" t="s">
        <v>30</v>
      </c>
      <c r="L15" s="4">
        <v>96.51</v>
      </c>
      <c r="M15" s="4">
        <v>96.51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45232.0000115741</v>
      </c>
      <c r="S15" s="6">
        <v>45266</v>
      </c>
      <c r="T15" s="4" t="s">
        <v>34</v>
      </c>
      <c r="U15" s="4">
        <v>96.51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45262</v>
      </c>
      <c r="G16" s="6">
        <v>45263</v>
      </c>
      <c r="H16" s="4">
        <v>1</v>
      </c>
      <c r="I16" s="4">
        <v>1</v>
      </c>
      <c r="J16" s="4">
        <v>1</v>
      </c>
      <c r="K16" s="4" t="s">
        <v>30</v>
      </c>
      <c r="L16" s="4">
        <v>233.28</v>
      </c>
      <c r="M16" s="4">
        <v>233.28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45245.0000115741</v>
      </c>
      <c r="S16" s="6">
        <v>45266</v>
      </c>
      <c r="T16" s="4" t="s">
        <v>34</v>
      </c>
      <c r="U16" s="4">
        <v>233.28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45262</v>
      </c>
      <c r="G17" s="6">
        <v>45263</v>
      </c>
      <c r="H17" s="4">
        <v>1</v>
      </c>
      <c r="I17" s="4">
        <v>1</v>
      </c>
      <c r="J17" s="4">
        <v>1</v>
      </c>
      <c r="K17" s="4" t="s">
        <v>30</v>
      </c>
      <c r="L17" s="4">
        <v>39.25</v>
      </c>
      <c r="M17" s="4">
        <v>39.25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45247</v>
      </c>
      <c r="S17" s="6">
        <v>45266</v>
      </c>
      <c r="T17" s="4" t="s">
        <v>34</v>
      </c>
      <c r="U17" s="4">
        <v>39.25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45262</v>
      </c>
      <c r="G18" s="6">
        <v>45263</v>
      </c>
      <c r="H18" s="4">
        <v>1</v>
      </c>
      <c r="I18" s="4">
        <v>1</v>
      </c>
      <c r="J18" s="4">
        <v>1</v>
      </c>
      <c r="K18" s="4" t="s">
        <v>30</v>
      </c>
      <c r="L18" s="4">
        <v>141.41</v>
      </c>
      <c r="M18" s="4">
        <v>141.41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45266</v>
      </c>
      <c r="T18" s="4" t="s">
        <v>34</v>
      </c>
      <c r="U18" s="4">
        <v>141.41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83</v>
      </c>
      <c r="B19" s="4" t="s">
        <v>26</v>
      </c>
      <c r="C19" s="4" t="s">
        <v>68</v>
      </c>
      <c r="D19" s="4" t="s">
        <v>84</v>
      </c>
      <c r="E19" s="4" t="s">
        <v>85</v>
      </c>
      <c r="F19" s="6">
        <v>45261</v>
      </c>
      <c r="G19" s="6">
        <v>45263</v>
      </c>
      <c r="H19" s="4">
        <v>1</v>
      </c>
      <c r="I19" s="4">
        <v>2</v>
      </c>
      <c r="J19" s="4">
        <v>2</v>
      </c>
      <c r="K19" s="4" t="s">
        <v>30</v>
      </c>
      <c r="L19" s="4">
        <v>-35.66</v>
      </c>
      <c r="M19" s="4">
        <v>-35.66</v>
      </c>
      <c r="N19" s="4" t="s">
        <v>86</v>
      </c>
      <c r="O19" s="4" t="s">
        <v>32</v>
      </c>
      <c r="P19" s="4" t="s">
        <v>33</v>
      </c>
      <c r="Q19" s="4">
        <v>0</v>
      </c>
      <c r="R19" s="7">
        <v>45229.0000115741</v>
      </c>
      <c r="S19" s="6">
        <v>45266</v>
      </c>
      <c r="T19" s="4" t="s">
        <v>34</v>
      </c>
      <c r="U19" s="4">
        <v>-35.66</v>
      </c>
      <c r="V19" s="4">
        <v>0</v>
      </c>
      <c r="W19" s="4">
        <v>0</v>
      </c>
      <c r="X19" s="4" t="s">
        <v>87</v>
      </c>
      <c r="Y19" s="4" t="s">
        <v>36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45261</v>
      </c>
      <c r="G20" s="6">
        <v>45263</v>
      </c>
      <c r="H20" s="4">
        <v>1</v>
      </c>
      <c r="I20" s="4">
        <v>2</v>
      </c>
      <c r="J20" s="4">
        <v>2</v>
      </c>
      <c r="K20" s="4" t="s">
        <v>30</v>
      </c>
      <c r="L20" s="4">
        <v>139.35</v>
      </c>
      <c r="M20" s="4">
        <v>139.35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45250</v>
      </c>
      <c r="S20" s="6">
        <v>45266</v>
      </c>
      <c r="T20" s="4" t="s">
        <v>34</v>
      </c>
      <c r="U20" s="4">
        <v>139.35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45262</v>
      </c>
      <c r="G21" s="6">
        <v>45263</v>
      </c>
      <c r="H21" s="4">
        <v>1</v>
      </c>
      <c r="I21" s="4">
        <v>1</v>
      </c>
      <c r="J21" s="4">
        <v>1</v>
      </c>
      <c r="K21" s="4" t="s">
        <v>30</v>
      </c>
      <c r="L21" s="4">
        <v>130.44</v>
      </c>
      <c r="M21" s="4">
        <v>130.44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45250</v>
      </c>
      <c r="S21" s="6">
        <v>45266</v>
      </c>
      <c r="T21" s="4" t="s">
        <v>34</v>
      </c>
      <c r="U21" s="4">
        <v>130.44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45261</v>
      </c>
      <c r="G22" s="6">
        <v>45263</v>
      </c>
      <c r="H22" s="4">
        <v>1</v>
      </c>
      <c r="I22" s="4">
        <v>2</v>
      </c>
      <c r="J22" s="4">
        <v>2</v>
      </c>
      <c r="K22" s="4" t="s">
        <v>30</v>
      </c>
      <c r="L22" s="4">
        <v>232.71</v>
      </c>
      <c r="M22" s="4">
        <v>232.71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45251.0000115741</v>
      </c>
      <c r="S22" s="6">
        <v>45266</v>
      </c>
      <c r="T22" s="4" t="s">
        <v>34</v>
      </c>
      <c r="U22" s="4">
        <v>232.71</v>
      </c>
      <c r="V22" s="4">
        <v>0</v>
      </c>
      <c r="W22" s="4">
        <v>0</v>
      </c>
      <c r="X22" s="4" t="s">
        <v>131</v>
      </c>
      <c r="Y22" s="4" t="s">
        <v>36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45262</v>
      </c>
      <c r="G23" s="6">
        <v>45263</v>
      </c>
      <c r="H23" s="4">
        <v>1</v>
      </c>
      <c r="I23" s="4">
        <v>1</v>
      </c>
      <c r="J23" s="4">
        <v>1</v>
      </c>
      <c r="K23" s="4" t="s">
        <v>30</v>
      </c>
      <c r="L23" s="4">
        <v>121.61</v>
      </c>
      <c r="M23" s="4">
        <v>121.61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45251.0000115741</v>
      </c>
      <c r="S23" s="6">
        <v>45266</v>
      </c>
      <c r="T23" s="4" t="s">
        <v>34</v>
      </c>
      <c r="U23" s="4">
        <v>121.61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45261</v>
      </c>
      <c r="G24" s="6">
        <v>45263</v>
      </c>
      <c r="H24" s="4">
        <v>1</v>
      </c>
      <c r="I24" s="4">
        <v>2</v>
      </c>
      <c r="J24" s="4">
        <v>2</v>
      </c>
      <c r="K24" s="4" t="s">
        <v>30</v>
      </c>
      <c r="L24" s="4">
        <v>216.68</v>
      </c>
      <c r="M24" s="4">
        <v>216.68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45251.0000115741</v>
      </c>
      <c r="S24" s="6">
        <v>45266</v>
      </c>
      <c r="T24" s="4" t="s">
        <v>34</v>
      </c>
      <c r="U24" s="4">
        <v>216.68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45261</v>
      </c>
      <c r="G25" s="6">
        <v>45263</v>
      </c>
      <c r="H25" s="4">
        <v>2</v>
      </c>
      <c r="I25" s="4">
        <v>2</v>
      </c>
      <c r="J25" s="4">
        <v>4</v>
      </c>
      <c r="K25" s="4" t="s">
        <v>30</v>
      </c>
      <c r="L25" s="4">
        <v>395</v>
      </c>
      <c r="M25" s="4">
        <v>395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45251.0000115741</v>
      </c>
      <c r="S25" s="6">
        <v>45266</v>
      </c>
      <c r="T25" s="4" t="s">
        <v>34</v>
      </c>
      <c r="U25" s="4">
        <v>395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45262</v>
      </c>
      <c r="G26" s="6">
        <v>45263</v>
      </c>
      <c r="H26" s="4">
        <v>1</v>
      </c>
      <c r="I26" s="4">
        <v>1</v>
      </c>
      <c r="J26" s="4">
        <v>1</v>
      </c>
      <c r="K26" s="4" t="s">
        <v>30</v>
      </c>
      <c r="L26" s="4">
        <v>122.89</v>
      </c>
      <c r="M26" s="4">
        <v>122.89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45251.0000115741</v>
      </c>
      <c r="S26" s="6">
        <v>45266</v>
      </c>
      <c r="T26" s="4" t="s">
        <v>34</v>
      </c>
      <c r="U26" s="4">
        <v>122.89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45262</v>
      </c>
      <c r="G27" s="6">
        <v>45263</v>
      </c>
      <c r="H27" s="4">
        <v>1</v>
      </c>
      <c r="I27" s="4">
        <v>1</v>
      </c>
      <c r="J27" s="4">
        <v>1</v>
      </c>
      <c r="K27" s="4" t="s">
        <v>30</v>
      </c>
      <c r="L27" s="4">
        <v>367.2</v>
      </c>
      <c r="M27" s="4">
        <v>367.2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45253</v>
      </c>
      <c r="S27" s="6">
        <v>45266</v>
      </c>
      <c r="T27" s="4" t="s">
        <v>34</v>
      </c>
      <c r="U27" s="4">
        <v>367.2</v>
      </c>
      <c r="V27" s="4">
        <v>0</v>
      </c>
      <c r="W27" s="4">
        <v>0</v>
      </c>
      <c r="X27" s="4" t="s">
        <v>159</v>
      </c>
      <c r="Y27" s="4" t="s">
        <v>36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79</v>
      </c>
      <c r="F28" s="6">
        <v>45261</v>
      </c>
      <c r="G28" s="6">
        <v>45263</v>
      </c>
      <c r="H28" s="4">
        <v>1</v>
      </c>
      <c r="I28" s="4">
        <v>2</v>
      </c>
      <c r="J28" s="4">
        <v>2</v>
      </c>
      <c r="K28" s="4" t="s">
        <v>30</v>
      </c>
      <c r="L28" s="4">
        <v>235.46</v>
      </c>
      <c r="M28" s="4">
        <v>235.46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45253</v>
      </c>
      <c r="S28" s="6">
        <v>45266</v>
      </c>
      <c r="T28" s="4" t="s">
        <v>34</v>
      </c>
      <c r="U28" s="4">
        <v>235.46</v>
      </c>
      <c r="V28" s="4">
        <v>0</v>
      </c>
      <c r="W28" s="4">
        <v>0</v>
      </c>
      <c r="X28" s="4" t="s">
        <v>163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165</v>
      </c>
      <c r="D29" s="4" t="s">
        <v>166</v>
      </c>
      <c r="E29" s="4" t="s">
        <v>167</v>
      </c>
      <c r="F29" s="6">
        <v>45235</v>
      </c>
      <c r="G29" s="6">
        <v>45236</v>
      </c>
      <c r="H29" s="4">
        <v>1</v>
      </c>
      <c r="I29" s="4">
        <v>1</v>
      </c>
      <c r="J29" s="4">
        <v>1</v>
      </c>
      <c r="K29" s="4" t="s">
        <v>30</v>
      </c>
      <c r="L29" s="4">
        <v>-133.34</v>
      </c>
      <c r="M29" s="4">
        <v>-133.34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45235.7825115741</v>
      </c>
      <c r="S29" s="6">
        <v>45266</v>
      </c>
      <c r="T29" s="4"/>
      <c r="U29" s="4">
        <v>0</v>
      </c>
      <c r="V29" s="4">
        <v>0</v>
      </c>
      <c r="W29" s="4">
        <v>0</v>
      </c>
      <c r="X29" s="4" t="s">
        <v>169</v>
      </c>
      <c r="Y29" s="4" t="s">
        <v>170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A35" sqref="A35:D38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</v>
      </c>
    </row>
    <row r="2" s="4" customFormat="1" spans="1:9">
      <c r="A2" s="5">
        <v>999228001949470</v>
      </c>
      <c r="B2" s="6">
        <v>45261</v>
      </c>
      <c r="C2" s="6">
        <v>45263</v>
      </c>
      <c r="D2" s="4">
        <v>54.95</v>
      </c>
      <c r="E2" s="4" t="str">
        <f>VLOOKUP(A2,HOP!A:L,12,0)</f>
        <v>54.95</v>
      </c>
      <c r="F2" s="4" t="str">
        <f>VLOOKUP(A2,HOP!A:C,3,0)</f>
        <v>4100079</v>
      </c>
      <c r="G2" s="4">
        <f>D2-E2</f>
        <v>0</v>
      </c>
      <c r="H2" s="4" t="str">
        <f>$H$1&amp;F2</f>
        <v>，4100079</v>
      </c>
      <c r="I2" s="4" t="str">
        <f>VLOOKUP(A2,HOP!A:U,21,0)</f>
        <v>直连</v>
      </c>
    </row>
    <row r="3" s="4" customFormat="1" spans="1:9">
      <c r="A3" s="5">
        <v>999228038815726</v>
      </c>
      <c r="B3" s="6">
        <v>45260</v>
      </c>
      <c r="C3" s="6">
        <v>45263</v>
      </c>
      <c r="D3" s="4">
        <v>278.7</v>
      </c>
      <c r="E3" s="4" t="str">
        <f>VLOOKUP(A3,HOP!A:L,12,0)</f>
        <v>278.70</v>
      </c>
      <c r="F3" s="4" t="str">
        <f>VLOOKUP(A3,HOP!A:C,3,0)</f>
        <v>4110248</v>
      </c>
      <c r="G3" s="4">
        <f t="shared" ref="G3:G27" si="0">D3-E3</f>
        <v>0</v>
      </c>
      <c r="H3" s="4" t="str">
        <f t="shared" ref="H3:H27" si="1">$H$1&amp;F3</f>
        <v>，4110248</v>
      </c>
      <c r="I3" s="4" t="str">
        <f>VLOOKUP(A3,HOP!A:U,21,0)</f>
        <v>直连</v>
      </c>
    </row>
    <row r="4" s="4" customFormat="1" spans="1:9">
      <c r="A4" s="5">
        <v>999228075906421</v>
      </c>
      <c r="B4" s="6">
        <v>45260</v>
      </c>
      <c r="C4" s="6">
        <v>45263</v>
      </c>
      <c r="D4" s="4">
        <v>666.17</v>
      </c>
      <c r="E4" s="4" t="str">
        <f>VLOOKUP(A4,HOP!A:L,12,0)</f>
        <v>666.17</v>
      </c>
      <c r="F4" s="4" t="str">
        <f>VLOOKUP(A4,HOP!A:C,3,0)</f>
        <v>4121028</v>
      </c>
      <c r="G4" s="4">
        <f t="shared" si="0"/>
        <v>0</v>
      </c>
      <c r="H4" s="4" t="str">
        <f t="shared" si="1"/>
        <v>，4121028</v>
      </c>
      <c r="I4" s="4" t="str">
        <f>VLOOKUP(A4,HOP!A:U,21,0)</f>
        <v>直连</v>
      </c>
    </row>
    <row r="5" s="4" customFormat="1" spans="1:9">
      <c r="A5" s="5">
        <v>28108793073</v>
      </c>
      <c r="B5" s="6">
        <v>45261</v>
      </c>
      <c r="C5" s="6">
        <v>45263</v>
      </c>
      <c r="D5" s="4">
        <v>401.7</v>
      </c>
      <c r="E5" s="4" t="str">
        <f>VLOOKUP(A5,HOP!A:L,12,0)</f>
        <v>401.70</v>
      </c>
      <c r="F5" s="4" t="str">
        <f>VLOOKUP(A5,HOP!A:C,3,0)</f>
        <v>4127813</v>
      </c>
      <c r="G5" s="4">
        <f t="shared" si="0"/>
        <v>0</v>
      </c>
      <c r="H5" s="4" t="str">
        <f t="shared" si="1"/>
        <v>，4127813</v>
      </c>
      <c r="I5" s="4" t="str">
        <f>VLOOKUP(A5,HOP!A:U,21,0)</f>
        <v>直连</v>
      </c>
    </row>
    <row r="6" s="4" customFormat="1" spans="1:9">
      <c r="A6" s="5">
        <v>999228121833391</v>
      </c>
      <c r="B6" s="6">
        <v>45257</v>
      </c>
      <c r="C6" s="6">
        <v>45263</v>
      </c>
      <c r="D6" s="4">
        <v>878.88</v>
      </c>
      <c r="E6" s="4" t="str">
        <f>VLOOKUP(A6,HOP!A:L,12,0)</f>
        <v>878.88</v>
      </c>
      <c r="F6" s="4" t="str">
        <f>VLOOKUP(A6,HOP!A:C,3,0)</f>
        <v>4132390</v>
      </c>
      <c r="G6" s="4">
        <f t="shared" si="0"/>
        <v>0</v>
      </c>
      <c r="H6" s="4" t="str">
        <f t="shared" si="1"/>
        <v>，4132390</v>
      </c>
      <c r="I6" s="4" t="str">
        <f>VLOOKUP(A6,HOP!A:U,21,0)</f>
        <v>直连</v>
      </c>
    </row>
    <row r="7" s="4" customFormat="1" hidden="1" spans="1:9">
      <c r="A7" s="5">
        <v>999228134451039</v>
      </c>
      <c r="B7" s="6">
        <v>45262</v>
      </c>
      <c r="C7" s="6">
        <v>45263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999228145324238</v>
      </c>
      <c r="B8" s="6">
        <v>45260</v>
      </c>
      <c r="C8" s="6">
        <v>45263</v>
      </c>
      <c r="D8" s="4">
        <v>440.4</v>
      </c>
      <c r="E8" s="4" t="str">
        <f>VLOOKUP(A8,HOP!A:L,12,0)</f>
        <v>440.40</v>
      </c>
      <c r="F8" s="4" t="str">
        <f>VLOOKUP(A8,HOP!A:C,3,0)</f>
        <v>4139432</v>
      </c>
      <c r="G8" s="4">
        <f t="shared" si="0"/>
        <v>0</v>
      </c>
      <c r="H8" s="4" t="str">
        <f t="shared" si="1"/>
        <v>，4139432</v>
      </c>
      <c r="I8" s="4" t="str">
        <f>VLOOKUP(A8,HOP!A:U,21,0)</f>
        <v>直连</v>
      </c>
    </row>
    <row r="9" s="4" customFormat="1" spans="1:9">
      <c r="A9" s="5">
        <v>999228145830578</v>
      </c>
      <c r="B9" s="6">
        <v>45262</v>
      </c>
      <c r="C9" s="6">
        <v>45263</v>
      </c>
      <c r="D9" s="4">
        <v>18.88</v>
      </c>
      <c r="E9" s="4" t="str">
        <f>VLOOKUP(A9,HOP!A:L,12,0)</f>
        <v>18.88</v>
      </c>
      <c r="F9" s="4" t="str">
        <f>VLOOKUP(A9,HOP!A:C,3,0)</f>
        <v>4139685</v>
      </c>
      <c r="G9" s="4">
        <f t="shared" si="0"/>
        <v>0</v>
      </c>
      <c r="H9" s="4" t="str">
        <f t="shared" si="1"/>
        <v>，4139685</v>
      </c>
      <c r="I9" s="4" t="str">
        <f>VLOOKUP(A9,HOP!A:U,21,0)</f>
        <v>直连</v>
      </c>
    </row>
    <row r="10" s="4" customFormat="1" spans="1:9">
      <c r="A10" s="5">
        <v>999228204491314</v>
      </c>
      <c r="B10" s="6">
        <v>45261</v>
      </c>
      <c r="C10" s="6">
        <v>45263</v>
      </c>
      <c r="D10" s="4">
        <v>135.46</v>
      </c>
      <c r="E10" s="4" t="str">
        <f>VLOOKUP(A10,HOP!A:L,12,0)</f>
        <v>135.46</v>
      </c>
      <c r="F10" s="4" t="str">
        <f>VLOOKUP(A10,HOP!A:C,3,0)</f>
        <v>4147738</v>
      </c>
      <c r="G10" s="4">
        <f t="shared" si="0"/>
        <v>0</v>
      </c>
      <c r="H10" s="4" t="str">
        <f t="shared" si="1"/>
        <v>，4147738</v>
      </c>
      <c r="I10" s="4" t="str">
        <f>VLOOKUP(A10,HOP!A:U,21,0)</f>
        <v>直连</v>
      </c>
    </row>
    <row r="11" s="4" customFormat="1" spans="1:9">
      <c r="A11" s="5">
        <v>999228205029808</v>
      </c>
      <c r="B11" s="6">
        <v>45262</v>
      </c>
      <c r="C11" s="6">
        <v>45263</v>
      </c>
      <c r="D11" s="4">
        <v>115.65</v>
      </c>
      <c r="E11" s="4" t="str">
        <f>VLOOKUP(A11,HOP!A:L,12,0)</f>
        <v>115.65</v>
      </c>
      <c r="F11" s="4" t="str">
        <f>VLOOKUP(A11,HOP!A:C,3,0)</f>
        <v>4148020</v>
      </c>
      <c r="G11" s="4">
        <f t="shared" si="0"/>
        <v>0</v>
      </c>
      <c r="H11" s="4" t="str">
        <f t="shared" si="1"/>
        <v>，4148020</v>
      </c>
      <c r="I11" s="4" t="str">
        <f>VLOOKUP(A11,HOP!A:U,21,0)</f>
        <v>直连</v>
      </c>
    </row>
    <row r="12" s="4" customFormat="1" hidden="1" spans="1:9">
      <c r="A12" s="5">
        <v>999228233972245</v>
      </c>
      <c r="B12" s="6">
        <v>45261</v>
      </c>
      <c r="C12" s="6">
        <v>45263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999228257995531</v>
      </c>
      <c r="B13" s="6">
        <v>45262</v>
      </c>
      <c r="C13" s="6">
        <v>45263</v>
      </c>
      <c r="D13" s="4">
        <v>320.81</v>
      </c>
      <c r="E13" s="4" t="str">
        <f>VLOOKUP(A13,HOP!A:L,12,0)</f>
        <v>320.81</v>
      </c>
      <c r="F13" s="4" t="str">
        <f>VLOOKUP(A13,HOP!A:C,3,0)</f>
        <v>4164416</v>
      </c>
      <c r="G13" s="4">
        <f t="shared" si="0"/>
        <v>0</v>
      </c>
      <c r="H13" s="4" t="str">
        <f t="shared" si="1"/>
        <v>，4164416</v>
      </c>
      <c r="I13" s="4" t="str">
        <f>VLOOKUP(A13,HOP!A:U,21,0)</f>
        <v>直连</v>
      </c>
    </row>
    <row r="14" s="4" customFormat="1" spans="1:9">
      <c r="A14" s="5">
        <v>999228274779904</v>
      </c>
      <c r="B14" s="6">
        <v>45262</v>
      </c>
      <c r="C14" s="6">
        <v>45263</v>
      </c>
      <c r="D14" s="4">
        <v>96.51</v>
      </c>
      <c r="E14" s="4" t="str">
        <f>VLOOKUP(A14,HOP!A:L,12,0)</f>
        <v>96.51</v>
      </c>
      <c r="F14" s="4" t="str">
        <f>VLOOKUP(A14,HOP!A:C,3,0)</f>
        <v>4174224</v>
      </c>
      <c r="G14" s="4">
        <f t="shared" si="0"/>
        <v>0</v>
      </c>
      <c r="H14" s="4" t="str">
        <f t="shared" si="1"/>
        <v>，4174224</v>
      </c>
      <c r="I14" s="4" t="str">
        <f>VLOOKUP(A14,HOP!A:U,21,0)</f>
        <v>直连</v>
      </c>
    </row>
    <row r="15" s="4" customFormat="1" spans="1:9">
      <c r="A15" s="5">
        <v>999228485232868</v>
      </c>
      <c r="B15" s="6">
        <v>45262</v>
      </c>
      <c r="C15" s="6">
        <v>45263</v>
      </c>
      <c r="D15" s="4">
        <v>233.28</v>
      </c>
      <c r="E15" s="4" t="str">
        <f>VLOOKUP(A15,HOP!A:L,12,0)</f>
        <v>233.28</v>
      </c>
      <c r="F15" s="4" t="str">
        <f>VLOOKUP(A15,HOP!A:C,3,0)</f>
        <v>4257253</v>
      </c>
      <c r="G15" s="4">
        <f t="shared" si="0"/>
        <v>0</v>
      </c>
      <c r="H15" s="4" t="str">
        <f t="shared" si="1"/>
        <v>，4257253</v>
      </c>
      <c r="I15" s="4" t="str">
        <f>VLOOKUP(A15,HOP!A:U,21,0)</f>
        <v>直采</v>
      </c>
    </row>
    <row r="16" s="4" customFormat="1" spans="1:9">
      <c r="A16" s="5">
        <v>999228513795603</v>
      </c>
      <c r="B16" s="6">
        <v>45262</v>
      </c>
      <c r="C16" s="6">
        <v>45263</v>
      </c>
      <c r="D16" s="4">
        <v>39.25</v>
      </c>
      <c r="E16" s="4" t="str">
        <f>VLOOKUP(A16,HOP!A:L,12,0)</f>
        <v>39.25</v>
      </c>
      <c r="F16" s="4" t="str">
        <f>VLOOKUP(A16,HOP!A:C,3,0)</f>
        <v>4270125</v>
      </c>
      <c r="G16" s="4">
        <f t="shared" si="0"/>
        <v>0</v>
      </c>
      <c r="H16" s="4" t="str">
        <f t="shared" si="1"/>
        <v>，4270125</v>
      </c>
      <c r="I16" s="4" t="str">
        <f>VLOOKUP(A16,HOP!A:U,21,0)</f>
        <v>直采</v>
      </c>
    </row>
    <row r="17" s="4" customFormat="1" spans="1:9">
      <c r="A17" s="5">
        <v>999228546904390</v>
      </c>
      <c r="B17" s="6">
        <v>45262</v>
      </c>
      <c r="C17" s="6">
        <v>45263</v>
      </c>
      <c r="D17" s="4">
        <v>141.41</v>
      </c>
      <c r="E17" s="4" t="str">
        <f>VLOOKUP(A17,HOP!A:L,12,0)</f>
        <v>141.41</v>
      </c>
      <c r="F17" s="4" t="str">
        <f>VLOOKUP(A17,HOP!A:C,3,0)</f>
        <v>4277789</v>
      </c>
      <c r="G17" s="4">
        <f t="shared" si="0"/>
        <v>0</v>
      </c>
      <c r="H17" s="4" t="str">
        <f t="shared" si="1"/>
        <v>，4277789</v>
      </c>
      <c r="I17" s="4" t="str">
        <f>VLOOKUP(A17,HOP!A:U,21,0)</f>
        <v>直连</v>
      </c>
    </row>
    <row r="18" s="4" customFormat="1" spans="1:9">
      <c r="A18" s="5">
        <v>999228556429694</v>
      </c>
      <c r="B18" s="6">
        <v>45261</v>
      </c>
      <c r="C18" s="6">
        <v>45263</v>
      </c>
      <c r="D18" s="4">
        <v>139.35</v>
      </c>
      <c r="E18" s="4" t="str">
        <f>VLOOKUP(A18,HOP!A:L,12,0)</f>
        <v>139.35</v>
      </c>
      <c r="F18" s="4" t="str">
        <f>VLOOKUP(A18,HOP!A:C,3,0)</f>
        <v>4290580</v>
      </c>
      <c r="G18" s="4">
        <f t="shared" si="0"/>
        <v>0</v>
      </c>
      <c r="H18" s="4" t="str">
        <f t="shared" si="1"/>
        <v>，4290580</v>
      </c>
      <c r="I18" s="4" t="str">
        <f>VLOOKUP(A18,HOP!A:U,21,0)</f>
        <v>直采</v>
      </c>
    </row>
    <row r="19" s="4" customFormat="1" spans="1:9">
      <c r="A19" s="5">
        <v>999228560024995</v>
      </c>
      <c r="B19" s="6">
        <v>45262</v>
      </c>
      <c r="C19" s="6">
        <v>45263</v>
      </c>
      <c r="D19" s="4">
        <v>130.44</v>
      </c>
      <c r="E19" s="4" t="str">
        <f>VLOOKUP(A19,HOP!A:L,12,0)</f>
        <v>130.44</v>
      </c>
      <c r="F19" s="4" t="str">
        <f>VLOOKUP(A19,HOP!A:C,3,0)</f>
        <v>4292821</v>
      </c>
      <c r="G19" s="4">
        <f t="shared" si="0"/>
        <v>0</v>
      </c>
      <c r="H19" s="4" t="str">
        <f t="shared" si="1"/>
        <v>，4292821</v>
      </c>
      <c r="I19" s="4" t="str">
        <f>VLOOKUP(A19,HOP!A:U,21,0)</f>
        <v>直连</v>
      </c>
    </row>
    <row r="20" s="4" customFormat="1" spans="1:9">
      <c r="A20" s="5">
        <v>999228560764650</v>
      </c>
      <c r="B20" s="6">
        <v>45261</v>
      </c>
      <c r="C20" s="6">
        <v>45263</v>
      </c>
      <c r="D20" s="4">
        <v>232.71</v>
      </c>
      <c r="E20" s="4" t="str">
        <f>VLOOKUP(A20,HOP!A:L,12,0)</f>
        <v>232.71</v>
      </c>
      <c r="F20" s="4" t="str">
        <f>VLOOKUP(A20,HOP!A:C,3,0)</f>
        <v>4294137</v>
      </c>
      <c r="G20" s="4">
        <f t="shared" si="0"/>
        <v>0</v>
      </c>
      <c r="H20" s="4" t="str">
        <f t="shared" si="1"/>
        <v>，4294137</v>
      </c>
      <c r="I20" s="4" t="str">
        <f>VLOOKUP(A20,HOP!A:U,21,0)</f>
        <v>直连</v>
      </c>
    </row>
    <row r="21" s="4" customFormat="1" spans="1:9">
      <c r="A21" s="5">
        <v>999228560867457</v>
      </c>
      <c r="B21" s="6">
        <v>45262</v>
      </c>
      <c r="C21" s="6">
        <v>45263</v>
      </c>
      <c r="D21" s="4">
        <v>121.61</v>
      </c>
      <c r="E21" s="4" t="str">
        <f>VLOOKUP(A21,HOP!A:L,12,0)</f>
        <v>121.61</v>
      </c>
      <c r="F21" s="4" t="str">
        <f>VLOOKUP(A21,HOP!A:C,3,0)</f>
        <v>4294289</v>
      </c>
      <c r="G21" s="4">
        <f t="shared" si="0"/>
        <v>0</v>
      </c>
      <c r="H21" s="4" t="str">
        <f t="shared" si="1"/>
        <v>，4294289</v>
      </c>
      <c r="I21" s="4" t="str">
        <f>VLOOKUP(A21,HOP!A:U,21,0)</f>
        <v>直连</v>
      </c>
    </row>
    <row r="22" s="4" customFormat="1" spans="1:9">
      <c r="A22" s="5">
        <v>999228561001310</v>
      </c>
      <c r="B22" s="6">
        <v>45261</v>
      </c>
      <c r="C22" s="6">
        <v>45263</v>
      </c>
      <c r="D22" s="4">
        <v>216.68</v>
      </c>
      <c r="E22" s="4" t="str">
        <f>VLOOKUP(A22,HOP!A:L,12,0)</f>
        <v>216.68</v>
      </c>
      <c r="F22" s="4" t="str">
        <f>VLOOKUP(A22,HOP!A:C,3,0)</f>
        <v>4294555</v>
      </c>
      <c r="G22" s="4">
        <f t="shared" si="0"/>
        <v>0</v>
      </c>
      <c r="H22" s="4" t="str">
        <f t="shared" si="1"/>
        <v>，4294555</v>
      </c>
      <c r="I22" s="4" t="str">
        <f>VLOOKUP(A22,HOP!A:U,21,0)</f>
        <v>直连</v>
      </c>
    </row>
    <row r="23" s="4" customFormat="1" spans="1:9">
      <c r="A23" s="5">
        <v>999228561021232</v>
      </c>
      <c r="B23" s="6">
        <v>45261</v>
      </c>
      <c r="C23" s="6">
        <v>45263</v>
      </c>
      <c r="D23" s="4">
        <v>395</v>
      </c>
      <c r="E23" s="4" t="str">
        <f>VLOOKUP(A23,HOP!A:L,12,0)</f>
        <v>395.00</v>
      </c>
      <c r="F23" s="4" t="str">
        <f>VLOOKUP(A23,HOP!A:C,3,0)</f>
        <v>4294572</v>
      </c>
      <c r="G23" s="4">
        <f t="shared" si="0"/>
        <v>0</v>
      </c>
      <c r="H23" s="4" t="str">
        <f t="shared" si="1"/>
        <v>，4294572</v>
      </c>
      <c r="I23" s="4" t="str">
        <f>VLOOKUP(A23,HOP!A:U,21,0)</f>
        <v>直连</v>
      </c>
    </row>
    <row r="24" s="4" customFormat="1" spans="1:9">
      <c r="A24" s="5">
        <v>999228572208187</v>
      </c>
      <c r="B24" s="6">
        <v>45262</v>
      </c>
      <c r="C24" s="6">
        <v>45263</v>
      </c>
      <c r="D24" s="4">
        <v>122.89</v>
      </c>
      <c r="E24" s="4" t="str">
        <f>VLOOKUP(A24,HOP!A:L,12,0)</f>
        <v>122.89</v>
      </c>
      <c r="F24" s="4" t="str">
        <f>VLOOKUP(A24,HOP!A:C,3,0)</f>
        <v>4298980</v>
      </c>
      <c r="G24" s="4">
        <f t="shared" si="0"/>
        <v>0</v>
      </c>
      <c r="H24" s="4" t="str">
        <f t="shared" si="1"/>
        <v>，4298980</v>
      </c>
      <c r="I24" s="4" t="str">
        <f>VLOOKUP(A24,HOP!A:U,21,0)</f>
        <v>直连</v>
      </c>
    </row>
    <row r="25" s="4" customFormat="1" spans="1:9">
      <c r="A25" s="5">
        <v>999228589579469</v>
      </c>
      <c r="B25" s="6">
        <v>45262</v>
      </c>
      <c r="C25" s="6">
        <v>45263</v>
      </c>
      <c r="D25" s="4">
        <v>367.2</v>
      </c>
      <c r="E25" s="4" t="str">
        <f>VLOOKUP(A25,HOP!A:L,12,0)</f>
        <v>367.20</v>
      </c>
      <c r="F25" s="4" t="str">
        <f>VLOOKUP(A25,HOP!A:C,3,0)</f>
        <v>4307044</v>
      </c>
      <c r="G25" s="4">
        <f t="shared" si="0"/>
        <v>0</v>
      </c>
      <c r="H25" s="4" t="str">
        <f t="shared" si="1"/>
        <v>，4307044</v>
      </c>
      <c r="I25" s="4" t="str">
        <f>VLOOKUP(A25,HOP!A:U,21,0)</f>
        <v>直连</v>
      </c>
    </row>
    <row r="26" s="4" customFormat="1" spans="1:9">
      <c r="A26" s="5">
        <v>999228591108480</v>
      </c>
      <c r="B26" s="6">
        <v>45261</v>
      </c>
      <c r="C26" s="6">
        <v>45263</v>
      </c>
      <c r="D26" s="4">
        <v>235.46</v>
      </c>
      <c r="E26" s="4" t="str">
        <f>VLOOKUP(A26,HOP!A:L,12,0)</f>
        <v>235.46</v>
      </c>
      <c r="F26" s="4" t="str">
        <f>VLOOKUP(A26,HOP!A:C,3,0)</f>
        <v>4308571</v>
      </c>
      <c r="G26" s="4">
        <f t="shared" si="0"/>
        <v>0</v>
      </c>
      <c r="H26" s="4" t="str">
        <f t="shared" si="1"/>
        <v>，4308571</v>
      </c>
      <c r="I26" s="4" t="str">
        <f>VLOOKUP(A26,HOP!A:U,21,0)</f>
        <v>直连</v>
      </c>
    </row>
    <row r="27" s="4" customFormat="1" spans="1:10">
      <c r="A27" s="5">
        <v>999228331362885</v>
      </c>
      <c r="B27" s="6">
        <v>45235</v>
      </c>
      <c r="C27" s="6">
        <v>45236</v>
      </c>
      <c r="D27" s="4">
        <v>-133.34</v>
      </c>
      <c r="E27" s="4" t="e">
        <f>VLOOKUP(A27,HOP!A:L,12,0)</f>
        <v>#N/A</v>
      </c>
      <c r="F27" s="4">
        <v>4197932</v>
      </c>
      <c r="G27" s="4" t="e">
        <f t="shared" si="0"/>
        <v>#N/A</v>
      </c>
      <c r="H27" s="4" t="str">
        <f t="shared" si="1"/>
        <v>，4197932</v>
      </c>
      <c r="I27" s="4" t="s">
        <v>172</v>
      </c>
      <c r="J27" s="4" t="s">
        <v>173</v>
      </c>
    </row>
    <row r="29" spans="4:4">
      <c r="D29" s="4">
        <f>SUM(D2:D28)</f>
        <v>5650.05</v>
      </c>
    </row>
    <row r="35" spans="1:4">
      <c r="A35" s="4" t="s">
        <v>174</v>
      </c>
      <c r="C35" s="4">
        <v>411.88</v>
      </c>
      <c r="D35" s="4">
        <v>3219.21</v>
      </c>
    </row>
    <row r="36" spans="1:4">
      <c r="A36" s="4" t="s">
        <v>175</v>
      </c>
      <c r="C36" s="4">
        <v>5238.17</v>
      </c>
      <c r="D36" s="4">
        <v>40941.02</v>
      </c>
    </row>
    <row r="37" spans="1:4">
      <c r="A37" s="4" t="s">
        <v>176</v>
      </c>
      <c r="C37" s="4">
        <f>SUBTOTAL(9,C35:C36)</f>
        <v>5650.05</v>
      </c>
      <c r="D37" s="4">
        <f>SUBTOTAL(9,D35:D36)</f>
        <v>44160.23</v>
      </c>
    </row>
    <row r="38" spans="1:1">
      <c r="A38" s="4" t="s">
        <v>177</v>
      </c>
    </row>
  </sheetData>
  <autoFilter ref="A1:XFD29">
    <filterColumn colId="3">
      <filters blank="1">
        <filter val="96.51"/>
        <filter val="395"/>
        <filter val="54.95"/>
        <filter val="5650.05"/>
        <filter val="666.17"/>
        <filter val="121.61"/>
        <filter val="367.2"/>
        <filter val="440.4"/>
        <filter val="-133.34"/>
        <filter val="39.25"/>
        <filter val="115.65"/>
        <filter val="278.7"/>
        <filter val="401.7"/>
        <filter val="216.68"/>
        <filter val="233.28"/>
        <filter val="232.71"/>
        <filter val="139.35"/>
        <filter val="141.41"/>
        <filter val="320.81"/>
        <filter val="130.44"/>
        <filter val="135.46"/>
        <filter val="235.46"/>
        <filter val="18.88"/>
        <filter val="878.88"/>
        <filter val="122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178</v>
      </c>
      <c r="B1" s="2" t="s">
        <v>179</v>
      </c>
      <c r="C1" s="2" t="s">
        <v>180</v>
      </c>
      <c r="D1" s="2" t="s">
        <v>181</v>
      </c>
      <c r="E1" s="2" t="s">
        <v>13</v>
      </c>
      <c r="F1" s="2" t="s">
        <v>5</v>
      </c>
      <c r="G1" s="2" t="s">
        <v>6</v>
      </c>
      <c r="H1" s="2" t="s">
        <v>182</v>
      </c>
      <c r="I1" s="2" t="s">
        <v>183</v>
      </c>
      <c r="J1" s="2" t="s">
        <v>184</v>
      </c>
      <c r="K1" s="2" t="s">
        <v>185</v>
      </c>
      <c r="L1" s="2" t="s">
        <v>186</v>
      </c>
      <c r="M1" s="2" t="s">
        <v>187</v>
      </c>
      <c r="N1" s="2" t="s">
        <v>188</v>
      </c>
      <c r="O1" s="2" t="s">
        <v>189</v>
      </c>
      <c r="P1" s="2" t="s">
        <v>190</v>
      </c>
      <c r="Q1" s="2" t="s">
        <v>191</v>
      </c>
      <c r="R1" s="2" t="s">
        <v>192</v>
      </c>
      <c r="S1" s="2" t="s">
        <v>193</v>
      </c>
      <c r="T1" s="2" t="s">
        <v>194</v>
      </c>
      <c r="U1" s="2" t="s">
        <v>195</v>
      </c>
      <c r="V1" s="2" t="s">
        <v>196</v>
      </c>
    </row>
    <row r="2" s="1" customFormat="1" spans="1:22">
      <c r="A2" s="3">
        <v>999228591108480</v>
      </c>
      <c r="B2" s="1" t="s">
        <v>197</v>
      </c>
      <c r="C2" s="1" t="s">
        <v>198</v>
      </c>
      <c r="D2" s="1" t="s">
        <v>199</v>
      </c>
      <c r="E2" s="1" t="s">
        <v>200</v>
      </c>
      <c r="F2" s="1" t="s">
        <v>201</v>
      </c>
      <c r="G2" s="1" t="s">
        <v>202</v>
      </c>
      <c r="H2" s="1" t="s">
        <v>203</v>
      </c>
      <c r="I2" s="1" t="s">
        <v>204</v>
      </c>
      <c r="J2" s="1" t="s">
        <v>30</v>
      </c>
      <c r="K2" s="1" t="s">
        <v>205</v>
      </c>
      <c r="L2" s="1" t="s">
        <v>205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172</v>
      </c>
      <c r="V2" s="1" t="s">
        <v>213</v>
      </c>
    </row>
    <row r="3" s="1" customFormat="1" spans="1:22">
      <c r="A3" s="3">
        <v>999228589579469</v>
      </c>
      <c r="B3" s="1" t="s">
        <v>197</v>
      </c>
      <c r="C3" s="1" t="s">
        <v>214</v>
      </c>
      <c r="D3" s="1" t="s">
        <v>215</v>
      </c>
      <c r="E3" s="1" t="s">
        <v>216</v>
      </c>
      <c r="F3" s="1" t="s">
        <v>217</v>
      </c>
      <c r="G3" s="1" t="s">
        <v>202</v>
      </c>
      <c r="H3" s="1" t="s">
        <v>203</v>
      </c>
      <c r="I3" s="1" t="s">
        <v>218</v>
      </c>
      <c r="J3" s="1" t="s">
        <v>30</v>
      </c>
      <c r="K3" s="1" t="s">
        <v>219</v>
      </c>
      <c r="L3" s="1" t="s">
        <v>219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220</v>
      </c>
      <c r="S3" s="1" t="s">
        <v>211</v>
      </c>
      <c r="T3" s="1" t="s">
        <v>212</v>
      </c>
      <c r="U3" s="1" t="s">
        <v>172</v>
      </c>
      <c r="V3" s="1" t="s">
        <v>221</v>
      </c>
    </row>
    <row r="4" s="1" customFormat="1" spans="1:22">
      <c r="A4" s="3">
        <v>999228572208187</v>
      </c>
      <c r="B4" s="1" t="s">
        <v>222</v>
      </c>
      <c r="C4" s="1" t="s">
        <v>223</v>
      </c>
      <c r="D4" s="1" t="s">
        <v>224</v>
      </c>
      <c r="E4" s="1" t="s">
        <v>225</v>
      </c>
      <c r="F4" s="1" t="s">
        <v>217</v>
      </c>
      <c r="G4" s="1" t="s">
        <v>202</v>
      </c>
      <c r="H4" s="1" t="s">
        <v>203</v>
      </c>
      <c r="I4" s="1" t="s">
        <v>226</v>
      </c>
      <c r="J4" s="1" t="s">
        <v>30</v>
      </c>
      <c r="K4" s="1" t="s">
        <v>227</v>
      </c>
      <c r="L4" s="1" t="s">
        <v>227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228</v>
      </c>
      <c r="S4" s="1" t="s">
        <v>211</v>
      </c>
      <c r="T4" s="1" t="s">
        <v>212</v>
      </c>
      <c r="U4" s="1" t="s">
        <v>172</v>
      </c>
      <c r="V4" s="1" t="s">
        <v>229</v>
      </c>
    </row>
    <row r="5" s="1" customFormat="1" spans="1:22">
      <c r="A5" s="3">
        <v>999228561021232</v>
      </c>
      <c r="B5" s="1" t="s">
        <v>222</v>
      </c>
      <c r="C5" s="1" t="s">
        <v>230</v>
      </c>
      <c r="D5" s="1" t="s">
        <v>231</v>
      </c>
      <c r="E5" s="1" t="s">
        <v>232</v>
      </c>
      <c r="F5" s="1" t="s">
        <v>201</v>
      </c>
      <c r="G5" s="1" t="s">
        <v>202</v>
      </c>
      <c r="H5" s="1" t="s">
        <v>203</v>
      </c>
      <c r="I5" s="1" t="s">
        <v>233</v>
      </c>
      <c r="J5" s="1" t="s">
        <v>30</v>
      </c>
      <c r="K5" s="1" t="s">
        <v>234</v>
      </c>
      <c r="L5" s="1" t="s">
        <v>234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235</v>
      </c>
      <c r="S5" s="1" t="s">
        <v>211</v>
      </c>
      <c r="T5" s="1" t="s">
        <v>212</v>
      </c>
      <c r="U5" s="1" t="s">
        <v>172</v>
      </c>
      <c r="V5" s="1" t="s">
        <v>236</v>
      </c>
    </row>
    <row r="6" s="1" customFormat="1" spans="1:22">
      <c r="A6" s="3">
        <v>999228561001310</v>
      </c>
      <c r="B6" s="1" t="s">
        <v>222</v>
      </c>
      <c r="C6" s="1" t="s">
        <v>237</v>
      </c>
      <c r="D6" s="1" t="s">
        <v>238</v>
      </c>
      <c r="E6" s="1" t="s">
        <v>239</v>
      </c>
      <c r="F6" s="1" t="s">
        <v>201</v>
      </c>
      <c r="G6" s="1" t="s">
        <v>202</v>
      </c>
      <c r="H6" s="1" t="s">
        <v>203</v>
      </c>
      <c r="I6" s="1" t="s">
        <v>240</v>
      </c>
      <c r="J6" s="1" t="s">
        <v>30</v>
      </c>
      <c r="K6" s="1" t="s">
        <v>241</v>
      </c>
      <c r="L6" s="1" t="s">
        <v>241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242</v>
      </c>
      <c r="S6" s="1" t="s">
        <v>211</v>
      </c>
      <c r="T6" s="1" t="s">
        <v>212</v>
      </c>
      <c r="U6" s="1" t="s">
        <v>172</v>
      </c>
      <c r="V6" s="1" t="s">
        <v>243</v>
      </c>
    </row>
    <row r="7" s="1" customFormat="1" spans="1:22">
      <c r="A7" s="3">
        <v>999228560867457</v>
      </c>
      <c r="B7" s="1" t="s">
        <v>222</v>
      </c>
      <c r="C7" s="1" t="s">
        <v>244</v>
      </c>
      <c r="D7" s="1" t="s">
        <v>245</v>
      </c>
      <c r="E7" s="1" t="s">
        <v>246</v>
      </c>
      <c r="F7" s="1" t="s">
        <v>217</v>
      </c>
      <c r="G7" s="1" t="s">
        <v>202</v>
      </c>
      <c r="H7" s="1" t="s">
        <v>203</v>
      </c>
      <c r="I7" s="1" t="s">
        <v>247</v>
      </c>
      <c r="J7" s="1" t="s">
        <v>30</v>
      </c>
      <c r="K7" s="1" t="s">
        <v>248</v>
      </c>
      <c r="L7" s="1" t="s">
        <v>248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249</v>
      </c>
      <c r="S7" s="1" t="s">
        <v>211</v>
      </c>
      <c r="T7" s="1" t="s">
        <v>212</v>
      </c>
      <c r="U7" s="1" t="s">
        <v>172</v>
      </c>
      <c r="V7" s="1" t="s">
        <v>250</v>
      </c>
    </row>
    <row r="8" s="1" customFormat="1" spans="1:22">
      <c r="A8" s="3">
        <v>999228560764650</v>
      </c>
      <c r="B8" s="1" t="s">
        <v>222</v>
      </c>
      <c r="C8" s="1" t="s">
        <v>251</v>
      </c>
      <c r="D8" s="1" t="s">
        <v>252</v>
      </c>
      <c r="E8" s="1" t="s">
        <v>253</v>
      </c>
      <c r="F8" s="1" t="s">
        <v>201</v>
      </c>
      <c r="G8" s="1" t="s">
        <v>202</v>
      </c>
      <c r="H8" s="1" t="s">
        <v>203</v>
      </c>
      <c r="I8" s="1" t="s">
        <v>254</v>
      </c>
      <c r="J8" s="1" t="s">
        <v>30</v>
      </c>
      <c r="K8" s="1" t="s">
        <v>255</v>
      </c>
      <c r="L8" s="1" t="s">
        <v>255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256</v>
      </c>
      <c r="S8" s="1" t="s">
        <v>211</v>
      </c>
      <c r="T8" s="1" t="s">
        <v>212</v>
      </c>
      <c r="U8" s="1" t="s">
        <v>172</v>
      </c>
      <c r="V8" s="1" t="s">
        <v>229</v>
      </c>
    </row>
    <row r="9" s="1" customFormat="1" spans="1:22">
      <c r="A9" s="3">
        <v>999228560024995</v>
      </c>
      <c r="B9" s="1" t="s">
        <v>257</v>
      </c>
      <c r="C9" s="1" t="s">
        <v>258</v>
      </c>
      <c r="D9" s="1" t="s">
        <v>259</v>
      </c>
      <c r="E9" s="1" t="s">
        <v>260</v>
      </c>
      <c r="F9" s="1" t="s">
        <v>217</v>
      </c>
      <c r="G9" s="1" t="s">
        <v>202</v>
      </c>
      <c r="H9" s="1" t="s">
        <v>203</v>
      </c>
      <c r="I9" s="1" t="s">
        <v>261</v>
      </c>
      <c r="J9" s="1" t="s">
        <v>30</v>
      </c>
      <c r="K9" s="1" t="s">
        <v>262</v>
      </c>
      <c r="L9" s="1" t="s">
        <v>262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263</v>
      </c>
      <c r="S9" s="1" t="s">
        <v>211</v>
      </c>
      <c r="T9" s="1" t="s">
        <v>212</v>
      </c>
      <c r="U9" s="1" t="s">
        <v>172</v>
      </c>
      <c r="V9" s="1" t="s">
        <v>213</v>
      </c>
    </row>
    <row r="10" s="1" customFormat="1" spans="1:22">
      <c r="A10" s="3">
        <v>999228556429694</v>
      </c>
      <c r="B10" s="1" t="s">
        <v>257</v>
      </c>
      <c r="C10" s="1" t="s">
        <v>264</v>
      </c>
      <c r="D10" s="1" t="s">
        <v>265</v>
      </c>
      <c r="E10" s="1" t="s">
        <v>266</v>
      </c>
      <c r="F10" s="1" t="s">
        <v>201</v>
      </c>
      <c r="G10" s="1" t="s">
        <v>202</v>
      </c>
      <c r="H10" s="1" t="s">
        <v>203</v>
      </c>
      <c r="I10" s="1" t="s">
        <v>267</v>
      </c>
      <c r="J10" s="1" t="s">
        <v>30</v>
      </c>
      <c r="K10" s="1" t="s">
        <v>268</v>
      </c>
      <c r="L10" s="1" t="s">
        <v>268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269</v>
      </c>
      <c r="S10" s="1" t="s">
        <v>211</v>
      </c>
      <c r="T10" s="1" t="s">
        <v>212</v>
      </c>
      <c r="U10" s="1" t="s">
        <v>270</v>
      </c>
      <c r="V10" s="1" t="s">
        <v>271</v>
      </c>
    </row>
    <row r="11" s="1" customFormat="1" spans="1:22">
      <c r="A11" s="3">
        <v>999228546904390</v>
      </c>
      <c r="B11" s="1" t="s">
        <v>257</v>
      </c>
      <c r="C11" s="1" t="s">
        <v>272</v>
      </c>
      <c r="D11" s="1" t="s">
        <v>273</v>
      </c>
      <c r="E11" s="1" t="s">
        <v>274</v>
      </c>
      <c r="F11" s="1" t="s">
        <v>217</v>
      </c>
      <c r="G11" s="1" t="s">
        <v>202</v>
      </c>
      <c r="H11" s="1" t="s">
        <v>203</v>
      </c>
      <c r="I11" s="1" t="s">
        <v>275</v>
      </c>
      <c r="J11" s="1" t="s">
        <v>30</v>
      </c>
      <c r="K11" s="1" t="s">
        <v>276</v>
      </c>
      <c r="L11" s="1" t="s">
        <v>276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277</v>
      </c>
      <c r="S11" s="1" t="s">
        <v>211</v>
      </c>
      <c r="T11" s="1" t="s">
        <v>212</v>
      </c>
      <c r="U11" s="1" t="s">
        <v>172</v>
      </c>
      <c r="V11" s="1" t="s">
        <v>236</v>
      </c>
    </row>
    <row r="12" s="1" customFormat="1" spans="1:22">
      <c r="A12" s="3">
        <v>999228513795603</v>
      </c>
      <c r="B12" s="1" t="s">
        <v>278</v>
      </c>
      <c r="C12" s="1" t="s">
        <v>279</v>
      </c>
      <c r="D12" s="1" t="s">
        <v>280</v>
      </c>
      <c r="E12" s="1" t="s">
        <v>281</v>
      </c>
      <c r="F12" s="1" t="s">
        <v>217</v>
      </c>
      <c r="G12" s="1" t="s">
        <v>202</v>
      </c>
      <c r="H12" s="1" t="s">
        <v>203</v>
      </c>
      <c r="I12" s="1" t="s">
        <v>282</v>
      </c>
      <c r="J12" s="1" t="s">
        <v>30</v>
      </c>
      <c r="K12" s="1" t="s">
        <v>283</v>
      </c>
      <c r="L12" s="1" t="s">
        <v>283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284</v>
      </c>
      <c r="S12" s="1" t="s">
        <v>211</v>
      </c>
      <c r="T12" s="1" t="s">
        <v>212</v>
      </c>
      <c r="U12" s="1" t="s">
        <v>270</v>
      </c>
      <c r="V12" s="1" t="s">
        <v>285</v>
      </c>
    </row>
    <row r="13" s="1" customFormat="1" spans="1:22">
      <c r="A13" s="3">
        <v>999228485232868</v>
      </c>
      <c r="B13" s="1" t="s">
        <v>286</v>
      </c>
      <c r="C13" s="1" t="s">
        <v>287</v>
      </c>
      <c r="D13" s="1" t="s">
        <v>288</v>
      </c>
      <c r="E13" s="1" t="s">
        <v>289</v>
      </c>
      <c r="F13" s="1" t="s">
        <v>217</v>
      </c>
      <c r="G13" s="1" t="s">
        <v>202</v>
      </c>
      <c r="H13" s="1" t="s">
        <v>203</v>
      </c>
      <c r="I13" s="1" t="s">
        <v>290</v>
      </c>
      <c r="J13" s="1" t="s">
        <v>30</v>
      </c>
      <c r="K13" s="1" t="s">
        <v>291</v>
      </c>
      <c r="L13" s="1" t="s">
        <v>291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292</v>
      </c>
      <c r="S13" s="1" t="s">
        <v>211</v>
      </c>
      <c r="T13" s="1" t="s">
        <v>212</v>
      </c>
      <c r="U13" s="1" t="s">
        <v>270</v>
      </c>
      <c r="V13" s="1" t="s">
        <v>236</v>
      </c>
    </row>
    <row r="14" s="1" customFormat="1" spans="1:22">
      <c r="A14" s="3">
        <v>999228274779904</v>
      </c>
      <c r="B14" s="1" t="s">
        <v>293</v>
      </c>
      <c r="C14" s="1" t="s">
        <v>294</v>
      </c>
      <c r="D14" s="1" t="s">
        <v>295</v>
      </c>
      <c r="E14" s="1" t="s">
        <v>296</v>
      </c>
      <c r="F14" s="1" t="s">
        <v>217</v>
      </c>
      <c r="G14" s="1" t="s">
        <v>202</v>
      </c>
      <c r="H14" s="1" t="s">
        <v>203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299</v>
      </c>
      <c r="S14" s="1" t="s">
        <v>211</v>
      </c>
      <c r="T14" s="1" t="s">
        <v>212</v>
      </c>
      <c r="U14" s="1" t="s">
        <v>172</v>
      </c>
      <c r="V14" s="1" t="s">
        <v>285</v>
      </c>
    </row>
    <row r="15" s="1" customFormat="1" spans="1:22">
      <c r="A15" s="3">
        <v>999228257995531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217</v>
      </c>
      <c r="G15" s="1" t="s">
        <v>202</v>
      </c>
      <c r="H15" s="1" t="s">
        <v>203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206</v>
      </c>
      <c r="N15" s="1" t="s">
        <v>206</v>
      </c>
      <c r="O15" s="1" t="s">
        <v>207</v>
      </c>
      <c r="P15" s="1" t="s">
        <v>208</v>
      </c>
      <c r="Q15" s="1" t="s">
        <v>209</v>
      </c>
      <c r="R15" s="1" t="s">
        <v>306</v>
      </c>
      <c r="S15" s="1" t="s">
        <v>211</v>
      </c>
      <c r="T15" s="1" t="s">
        <v>212</v>
      </c>
      <c r="U15" s="1" t="s">
        <v>172</v>
      </c>
      <c r="V15" s="1" t="s">
        <v>307</v>
      </c>
    </row>
    <row r="16" s="1" customFormat="1" spans="1:22">
      <c r="A16" s="3">
        <v>999228205029808</v>
      </c>
      <c r="B16" s="1" t="s">
        <v>308</v>
      </c>
      <c r="C16" s="1" t="s">
        <v>309</v>
      </c>
      <c r="D16" s="1" t="s">
        <v>310</v>
      </c>
      <c r="E16" s="1" t="s">
        <v>311</v>
      </c>
      <c r="F16" s="1" t="s">
        <v>217</v>
      </c>
      <c r="G16" s="1" t="s">
        <v>202</v>
      </c>
      <c r="H16" s="1" t="s">
        <v>203</v>
      </c>
      <c r="I16" s="1" t="s">
        <v>312</v>
      </c>
      <c r="J16" s="1" t="s">
        <v>30</v>
      </c>
      <c r="K16" s="1" t="s">
        <v>313</v>
      </c>
      <c r="L16" s="1" t="s">
        <v>313</v>
      </c>
      <c r="M16" s="1" t="s">
        <v>206</v>
      </c>
      <c r="N16" s="1" t="s">
        <v>206</v>
      </c>
      <c r="O16" s="1" t="s">
        <v>207</v>
      </c>
      <c r="P16" s="1" t="s">
        <v>208</v>
      </c>
      <c r="Q16" s="1" t="s">
        <v>209</v>
      </c>
      <c r="R16" s="1" t="s">
        <v>314</v>
      </c>
      <c r="S16" s="1" t="s">
        <v>211</v>
      </c>
      <c r="T16" s="1" t="s">
        <v>212</v>
      </c>
      <c r="U16" s="1" t="s">
        <v>172</v>
      </c>
      <c r="V16" s="1" t="s">
        <v>213</v>
      </c>
    </row>
    <row r="17" s="1" customFormat="1" spans="1:22">
      <c r="A17" s="3">
        <v>999228204491314</v>
      </c>
      <c r="B17" s="1" t="s">
        <v>308</v>
      </c>
      <c r="C17" s="1" t="s">
        <v>315</v>
      </c>
      <c r="D17" s="1" t="s">
        <v>316</v>
      </c>
      <c r="E17" s="1" t="s">
        <v>317</v>
      </c>
      <c r="F17" s="1" t="s">
        <v>201</v>
      </c>
      <c r="G17" s="1" t="s">
        <v>202</v>
      </c>
      <c r="H17" s="1" t="s">
        <v>203</v>
      </c>
      <c r="I17" s="1" t="s">
        <v>318</v>
      </c>
      <c r="J17" s="1" t="s">
        <v>30</v>
      </c>
      <c r="K17" s="1" t="s">
        <v>319</v>
      </c>
      <c r="L17" s="1" t="s">
        <v>319</v>
      </c>
      <c r="M17" s="1" t="s">
        <v>206</v>
      </c>
      <c r="N17" s="1" t="s">
        <v>206</v>
      </c>
      <c r="O17" s="1" t="s">
        <v>207</v>
      </c>
      <c r="P17" s="1" t="s">
        <v>208</v>
      </c>
      <c r="Q17" s="1" t="s">
        <v>209</v>
      </c>
      <c r="R17" s="1" t="s">
        <v>320</v>
      </c>
      <c r="S17" s="1" t="s">
        <v>211</v>
      </c>
      <c r="T17" s="1" t="s">
        <v>212</v>
      </c>
      <c r="U17" s="1" t="s">
        <v>172</v>
      </c>
      <c r="V17" s="1" t="s">
        <v>229</v>
      </c>
    </row>
    <row r="18" s="1" customFormat="1" spans="1:22">
      <c r="A18" s="3">
        <v>999228145830578</v>
      </c>
      <c r="B18" s="1" t="s">
        <v>321</v>
      </c>
      <c r="C18" s="1" t="s">
        <v>322</v>
      </c>
      <c r="D18" s="1" t="s">
        <v>323</v>
      </c>
      <c r="E18" s="1" t="s">
        <v>324</v>
      </c>
      <c r="F18" s="1" t="s">
        <v>217</v>
      </c>
      <c r="G18" s="1" t="s">
        <v>202</v>
      </c>
      <c r="H18" s="1" t="s">
        <v>203</v>
      </c>
      <c r="I18" s="1" t="s">
        <v>325</v>
      </c>
      <c r="J18" s="1" t="s">
        <v>30</v>
      </c>
      <c r="K18" s="1" t="s">
        <v>326</v>
      </c>
      <c r="L18" s="1" t="s">
        <v>326</v>
      </c>
      <c r="M18" s="1" t="s">
        <v>206</v>
      </c>
      <c r="N18" s="1" t="s">
        <v>206</v>
      </c>
      <c r="O18" s="1" t="s">
        <v>207</v>
      </c>
      <c r="P18" s="1" t="s">
        <v>208</v>
      </c>
      <c r="Q18" s="1" t="s">
        <v>209</v>
      </c>
      <c r="R18" s="1" t="s">
        <v>327</v>
      </c>
      <c r="S18" s="1" t="s">
        <v>211</v>
      </c>
      <c r="T18" s="1" t="s">
        <v>212</v>
      </c>
      <c r="U18" s="1" t="s">
        <v>172</v>
      </c>
      <c r="V18" s="1" t="s">
        <v>328</v>
      </c>
    </row>
    <row r="19" s="1" customFormat="1" spans="1:22">
      <c r="A19" s="3">
        <v>999228145324238</v>
      </c>
      <c r="B19" s="1" t="s">
        <v>321</v>
      </c>
      <c r="C19" s="1" t="s">
        <v>329</v>
      </c>
      <c r="D19" s="1" t="s">
        <v>330</v>
      </c>
      <c r="E19" s="1" t="s">
        <v>331</v>
      </c>
      <c r="F19" s="1" t="s">
        <v>332</v>
      </c>
      <c r="G19" s="1" t="s">
        <v>202</v>
      </c>
      <c r="H19" s="1" t="s">
        <v>203</v>
      </c>
      <c r="I19" s="1" t="s">
        <v>333</v>
      </c>
      <c r="J19" s="1" t="s">
        <v>30</v>
      </c>
      <c r="K19" s="1" t="s">
        <v>334</v>
      </c>
      <c r="L19" s="1" t="s">
        <v>334</v>
      </c>
      <c r="M19" s="1" t="s">
        <v>206</v>
      </c>
      <c r="N19" s="1" t="s">
        <v>206</v>
      </c>
      <c r="O19" s="1" t="s">
        <v>207</v>
      </c>
      <c r="P19" s="1" t="s">
        <v>208</v>
      </c>
      <c r="Q19" s="1" t="s">
        <v>209</v>
      </c>
      <c r="R19" s="1" t="s">
        <v>335</v>
      </c>
      <c r="S19" s="1" t="s">
        <v>211</v>
      </c>
      <c r="T19" s="1" t="s">
        <v>212</v>
      </c>
      <c r="U19" s="1" t="s">
        <v>172</v>
      </c>
      <c r="V19" s="1" t="s">
        <v>336</v>
      </c>
    </row>
    <row r="20" s="1" customFormat="1" spans="1:22">
      <c r="A20" s="3">
        <v>999228121833391</v>
      </c>
      <c r="B20" s="1" t="s">
        <v>337</v>
      </c>
      <c r="C20" s="1" t="s">
        <v>338</v>
      </c>
      <c r="D20" s="1" t="s">
        <v>339</v>
      </c>
      <c r="E20" s="1" t="s">
        <v>340</v>
      </c>
      <c r="F20" s="1" t="s">
        <v>341</v>
      </c>
      <c r="G20" s="1" t="s">
        <v>202</v>
      </c>
      <c r="H20" s="1" t="s">
        <v>203</v>
      </c>
      <c r="I20" s="1" t="s">
        <v>342</v>
      </c>
      <c r="J20" s="1" t="s">
        <v>30</v>
      </c>
      <c r="K20" s="1" t="s">
        <v>343</v>
      </c>
      <c r="L20" s="1" t="s">
        <v>343</v>
      </c>
      <c r="M20" s="1" t="s">
        <v>206</v>
      </c>
      <c r="N20" s="1" t="s">
        <v>206</v>
      </c>
      <c r="O20" s="1" t="s">
        <v>207</v>
      </c>
      <c r="P20" s="1" t="s">
        <v>208</v>
      </c>
      <c r="Q20" s="1" t="s">
        <v>209</v>
      </c>
      <c r="R20" s="1" t="s">
        <v>344</v>
      </c>
      <c r="S20" s="1" t="s">
        <v>211</v>
      </c>
      <c r="T20" s="1" t="s">
        <v>212</v>
      </c>
      <c r="U20" s="1" t="s">
        <v>172</v>
      </c>
      <c r="V20" s="1" t="s">
        <v>345</v>
      </c>
    </row>
    <row r="21" s="1" customFormat="1" spans="1:22">
      <c r="A21" s="3">
        <v>28108793073</v>
      </c>
      <c r="B21" s="1" t="s">
        <v>346</v>
      </c>
      <c r="C21" s="1" t="s">
        <v>347</v>
      </c>
      <c r="D21" s="1" t="s">
        <v>348</v>
      </c>
      <c r="E21" s="1" t="s">
        <v>349</v>
      </c>
      <c r="F21" s="1" t="s">
        <v>201</v>
      </c>
      <c r="G21" s="1" t="s">
        <v>202</v>
      </c>
      <c r="H21" s="1" t="s">
        <v>203</v>
      </c>
      <c r="I21" s="1" t="s">
        <v>350</v>
      </c>
      <c r="J21" s="1" t="s">
        <v>30</v>
      </c>
      <c r="K21" s="1" t="s">
        <v>351</v>
      </c>
      <c r="L21" s="1" t="s">
        <v>351</v>
      </c>
      <c r="M21" s="1" t="s">
        <v>206</v>
      </c>
      <c r="N21" s="1" t="s">
        <v>206</v>
      </c>
      <c r="O21" s="1" t="s">
        <v>207</v>
      </c>
      <c r="P21" s="1" t="s">
        <v>208</v>
      </c>
      <c r="Q21" s="1" t="s">
        <v>209</v>
      </c>
      <c r="R21" s="1" t="s">
        <v>352</v>
      </c>
      <c r="S21" s="1" t="s">
        <v>211</v>
      </c>
      <c r="T21" s="1" t="s">
        <v>212</v>
      </c>
      <c r="U21" s="1" t="s">
        <v>172</v>
      </c>
      <c r="V21" s="1" t="s">
        <v>353</v>
      </c>
    </row>
    <row r="22" s="1" customFormat="1" spans="1:22">
      <c r="A22" s="3">
        <v>999228075906421</v>
      </c>
      <c r="B22" s="1" t="s">
        <v>354</v>
      </c>
      <c r="C22" s="1" t="s">
        <v>355</v>
      </c>
      <c r="D22" s="1" t="s">
        <v>356</v>
      </c>
      <c r="E22" s="1" t="s">
        <v>357</v>
      </c>
      <c r="F22" s="1" t="s">
        <v>332</v>
      </c>
      <c r="G22" s="1" t="s">
        <v>202</v>
      </c>
      <c r="H22" s="1" t="s">
        <v>203</v>
      </c>
      <c r="I22" s="1" t="s">
        <v>358</v>
      </c>
      <c r="J22" s="1" t="s">
        <v>30</v>
      </c>
      <c r="K22" s="1" t="s">
        <v>359</v>
      </c>
      <c r="L22" s="1" t="s">
        <v>359</v>
      </c>
      <c r="M22" s="1" t="s">
        <v>206</v>
      </c>
      <c r="N22" s="1" t="s">
        <v>206</v>
      </c>
      <c r="O22" s="1" t="s">
        <v>207</v>
      </c>
      <c r="P22" s="1" t="s">
        <v>208</v>
      </c>
      <c r="Q22" s="1" t="s">
        <v>209</v>
      </c>
      <c r="R22" s="1" t="s">
        <v>360</v>
      </c>
      <c r="S22" s="1" t="s">
        <v>211</v>
      </c>
      <c r="T22" s="1" t="s">
        <v>212</v>
      </c>
      <c r="U22" s="1" t="s">
        <v>172</v>
      </c>
      <c r="V22" s="1" t="s">
        <v>221</v>
      </c>
    </row>
    <row r="23" s="1" customFormat="1" spans="1:22">
      <c r="A23" s="3">
        <v>999228038815726</v>
      </c>
      <c r="B23" s="1" t="s">
        <v>361</v>
      </c>
      <c r="C23" s="1" t="s">
        <v>362</v>
      </c>
      <c r="D23" s="1" t="s">
        <v>363</v>
      </c>
      <c r="E23" s="1" t="s">
        <v>364</v>
      </c>
      <c r="F23" s="1" t="s">
        <v>332</v>
      </c>
      <c r="G23" s="1" t="s">
        <v>202</v>
      </c>
      <c r="H23" s="1" t="s">
        <v>203</v>
      </c>
      <c r="I23" s="1" t="s">
        <v>365</v>
      </c>
      <c r="J23" s="1" t="s">
        <v>30</v>
      </c>
      <c r="K23" s="1" t="s">
        <v>366</v>
      </c>
      <c r="L23" s="1" t="s">
        <v>366</v>
      </c>
      <c r="M23" s="1" t="s">
        <v>206</v>
      </c>
      <c r="N23" s="1" t="s">
        <v>206</v>
      </c>
      <c r="O23" s="1" t="s">
        <v>207</v>
      </c>
      <c r="P23" s="1" t="s">
        <v>208</v>
      </c>
      <c r="Q23" s="1" t="s">
        <v>209</v>
      </c>
      <c r="R23" s="1" t="s">
        <v>367</v>
      </c>
      <c r="S23" s="1" t="s">
        <v>211</v>
      </c>
      <c r="T23" s="1" t="s">
        <v>212</v>
      </c>
      <c r="U23" s="1" t="s">
        <v>172</v>
      </c>
      <c r="V23" s="1" t="s">
        <v>285</v>
      </c>
    </row>
    <row r="24" s="1" customFormat="1" spans="1:22">
      <c r="A24" s="3">
        <v>999228001949470</v>
      </c>
      <c r="B24" s="1" t="s">
        <v>368</v>
      </c>
      <c r="C24" s="1" t="s">
        <v>369</v>
      </c>
      <c r="D24" s="1" t="s">
        <v>370</v>
      </c>
      <c r="E24" s="1" t="s">
        <v>371</v>
      </c>
      <c r="F24" s="1" t="s">
        <v>201</v>
      </c>
      <c r="G24" s="1" t="s">
        <v>202</v>
      </c>
      <c r="H24" s="1" t="s">
        <v>203</v>
      </c>
      <c r="I24" s="1" t="s">
        <v>372</v>
      </c>
      <c r="J24" s="1" t="s">
        <v>30</v>
      </c>
      <c r="K24" s="1" t="s">
        <v>373</v>
      </c>
      <c r="L24" s="1" t="s">
        <v>373</v>
      </c>
      <c r="M24" s="1" t="s">
        <v>206</v>
      </c>
      <c r="N24" s="1" t="s">
        <v>206</v>
      </c>
      <c r="O24" s="1" t="s">
        <v>207</v>
      </c>
      <c r="P24" s="1" t="s">
        <v>208</v>
      </c>
      <c r="Q24" s="1" t="s">
        <v>209</v>
      </c>
      <c r="R24" s="1" t="s">
        <v>374</v>
      </c>
      <c r="S24" s="1" t="s">
        <v>211</v>
      </c>
      <c r="T24" s="1" t="s">
        <v>212</v>
      </c>
      <c r="U24" s="1" t="s">
        <v>172</v>
      </c>
      <c r="V24" s="1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2023-12-06T02:38:33Z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