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<sst xmlns="http://schemas.openxmlformats.org/spreadsheetml/2006/main" count="418" uniqueCount="209">
  <si>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</si>
  <si>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</si>
  <si>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</si>
  <si>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</si>
  <si>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</si>
  <si>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</si>
  <si>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</si>
  <si>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</si>
  <si>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</si>
  <si>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</si>
  <si>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</si>
  <si>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</si>
  <si>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</si>
  <si>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</si>
  <si>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</si>
  <si>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</si>
  <si>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</si>
  <si>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</si>
  <si>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</si>
  <si>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</si>
  <si>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</si>
  <si>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</si>
  <si>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</si>
  <si>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</si>
  <si>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</si>
  <si>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999226762664365	</t>
  </si>
  <si>
    <t>Ctrip</t>
  </si>
  <si>
    <t>正常</t>
  </si>
  <si>
    <t>[夜丰颂]夜丰颂度假村帝国酒店(The Imperial Mae Hong Son Resort)(39050330)</t>
  </si>
  <si>
    <t>豪华房&lt;2人入住&gt;&lt;不退款&gt;</t>
  </si>
  <si>
    <t>USD</t>
  </si>
  <si>
    <t>SRITAN/PIYANAT,WIPATANAWIN/CHALOBOL</t>
  </si>
  <si>
    <t>CA5326231207USD</t>
  </si>
  <si>
    <t>未提现</t>
  </si>
  <si>
    <t>携程开票</t>
  </si>
  <si>
    <t xml:space="preserve">3921280	</t>
  </si>
  <si>
    <t xml:space="preserve">	</t>
  </si>
  <si>
    <t xml:space="preserve">999228217792665	</t>
  </si>
  <si>
    <t>[巴黎]巴黎福克斯通歌剧院酒店(Folkestone Opéra)(37211140)</t>
  </si>
  <si>
    <t>经典双床房&lt;2人入住&gt;&lt;不退款&gt;</t>
  </si>
  <si>
    <t>PUZANSKAJA/JELIZAVETA</t>
  </si>
  <si>
    <t xml:space="preserve">4154529	</t>
  </si>
  <si>
    <t xml:space="preserve">Acknowledged	</t>
  </si>
  <si>
    <t xml:space="preserve">999228217973157	</t>
  </si>
  <si>
    <t>[伊斯坦布尔]金角湾酒店(Golden Horn Hotel)(39044750)</t>
  </si>
  <si>
    <t>双人房&lt;2人入住&gt;&lt;不退款&gt;&lt;早餐&gt;</t>
  </si>
  <si>
    <t>ALI/BAMBANG SUMARYONO,ABDULRAHIM/SUZANNA</t>
  </si>
  <si>
    <t xml:space="preserve">4154602	</t>
  </si>
  <si>
    <t xml:space="preserve">999228226617522	</t>
  </si>
  <si>
    <t>[亚琛]A&amp;O亚琛中央火车站酒店(a&amp;o Aachen Hauptbahnhof)(37226746)</t>
  </si>
  <si>
    <t>标准双床房&lt;2人入住&gt;&lt;不退款&gt;</t>
  </si>
  <si>
    <t>LIN/HOI LAAM</t>
  </si>
  <si>
    <t xml:space="preserve">999228362200412	</t>
  </si>
  <si>
    <t>[阿纳海姆]阿纳海姆度假村区索内斯塔酒店(Sonesta Anaheim Resort Area)(37196963)</t>
  </si>
  <si>
    <t>豪华房(2张双人床)&lt;2人入住&gt;&lt;不退款&gt;&lt;无早&gt;</t>
  </si>
  <si>
    <t>Walker/Yvonne Ordaz,Walker/Monica Ashley,Lopez/Veronica Irene</t>
  </si>
  <si>
    <t xml:space="preserve">4214558	</t>
  </si>
  <si>
    <t xml:space="preserve">31859SE107639,31859SE107640,31859SE107641	</t>
  </si>
  <si>
    <t xml:space="preserve">999228485349465	</t>
  </si>
  <si>
    <t>[巴斯]麦克唐纳巴斯水疗酒店(Macdonald Bath Spa Hotel)(37197657)</t>
  </si>
  <si>
    <t>双床房&lt;2人入住&gt;&lt;不退款&gt;</t>
  </si>
  <si>
    <t>Johnstone/Stephanie,Johnstone/Alice</t>
  </si>
  <si>
    <t xml:space="preserve">4257361	</t>
  </si>
  <si>
    <t xml:space="preserve">999228519634250	</t>
  </si>
  <si>
    <t>[巴黎]黎伯特运河圣马丁酒店(Libertel Canal Saint Martin)(37245241)</t>
  </si>
  <si>
    <t>舒适双人房&lt;2人入住&gt;&lt;不退款&gt;</t>
  </si>
  <si>
    <t>EGUCHI/HARUKA</t>
  </si>
  <si>
    <t xml:space="preserve">4270794	</t>
  </si>
  <si>
    <t xml:space="preserve">123974248|123974248	</t>
  </si>
  <si>
    <t xml:space="preserve">999228547164377	</t>
  </si>
  <si>
    <t>[布莱克浦]郁金香布莱克浦酒店(Tulip Hotel Blackpool)(39586751)</t>
  </si>
  <si>
    <t>标准间1双人床&lt;2人入住&gt;&lt;不退款&gt;</t>
  </si>
  <si>
    <t>WARD/VERONICA</t>
  </si>
  <si>
    <t xml:space="preserve">4277929	</t>
  </si>
  <si>
    <t xml:space="preserve">-125210609|125210609	</t>
  </si>
  <si>
    <t xml:space="preserve">999228578891003	</t>
  </si>
  <si>
    <t>[纽卡斯尔]纽卡斯尔郡酒店(County Hotel &amp; County Aparthotel Newcastle)(37198387)</t>
  </si>
  <si>
    <t>城市双人房&lt;2人入住&gt;&lt;不退款&gt;</t>
  </si>
  <si>
    <t>LI/ZEYU</t>
  </si>
  <si>
    <t xml:space="preserve">4301933	</t>
  </si>
  <si>
    <t xml:space="preserve">141707938|126538813	</t>
  </si>
  <si>
    <t xml:space="preserve">999228587819273	</t>
  </si>
  <si>
    <t>[孟买]孟买里拉酒店(The Leela Mumbai)(37212166)</t>
  </si>
  <si>
    <t>城景尊贵房&lt;2人入住&gt;&lt;早餐&gt;</t>
  </si>
  <si>
    <t>Singhania/Keshav</t>
  </si>
  <si>
    <t xml:space="preserve">4305543	</t>
  </si>
  <si>
    <t xml:space="preserve">3158SE282194	</t>
  </si>
  <si>
    <t xml:space="preserve">999228589566113	</t>
  </si>
  <si>
    <t>[巴黎]巴黎义大利广场提姆酒店(Hotel Inn Design Paris Place D’Italie (ex Timhotel))(37243810)</t>
  </si>
  <si>
    <t>双人床房&lt;2人入住&gt;&lt;不退款&gt;</t>
  </si>
  <si>
    <t>Lyu/Qiurong</t>
  </si>
  <si>
    <t xml:space="preserve">4307029	</t>
  </si>
  <si>
    <t>，</t>
  </si>
  <si>
    <t>A231207103001481</t>
  </si>
  <si>
    <t>USD / HKD 当前参考汇率: 7.81207</t>
  </si>
  <si>
    <t>总计：3011.7 USD/
23527.61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</si>
  <si>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</si>
  <si>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</si>
  <si>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</si>
  <si>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</si>
  <si>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</si>
  <si>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</si>
  <si>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</si>
  <si>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</si>
  <si>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</si>
  <si>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</si>
  <si>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</si>
  <si>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</si>
  <si>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</si>
  <si>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</si>
  <si>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</si>
  <si>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</si>
  <si>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</si>
  <si>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</si>
  <si>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</si>
  <si>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</si>
  <si>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4307029</t>
  </si>
  <si>
    <t>巴黎意大利广场Hotel Inn 设计酒店</t>
  </si>
  <si>
    <t>Lyu Qiurong</t>
  </si>
  <si>
    <t>2023-11-30</t>
  </si>
  <si>
    <t>2023-12-04</t>
  </si>
  <si>
    <t>退房日周结</t>
  </si>
  <si>
    <t>3261.35</t>
  </si>
  <si>
    <t>454.29</t>
  </si>
  <si>
    <t>0</t>
  </si>
  <si>
    <t>0.00</t>
  </si>
  <si>
    <t>携程盛景国际直连</t>
  </si>
  <si>
    <t>01.010677</t>
  </si>
  <si>
    <t>2023-11-23 02:43:42</t>
  </si>
  <si>
    <t>否</t>
  </si>
  <si>
    <t>汇智国际旅游发展有限公司</t>
  </si>
  <si>
    <t>直连</t>
  </si>
  <si>
    <t>法国</t>
  </si>
  <si>
    <t>2023-11-22</t>
  </si>
  <si>
    <t>4305543</t>
  </si>
  <si>
    <t>孟买里拉酒店</t>
  </si>
  <si>
    <t>Singhania Keshav</t>
  </si>
  <si>
    <t>2023-12-01</t>
  </si>
  <si>
    <t>3304.06</t>
  </si>
  <si>
    <t>461.59</t>
  </si>
  <si>
    <t>2023-11-22 20:50:59</t>
  </si>
  <si>
    <t>印度</t>
  </si>
  <si>
    <t>4301933</t>
  </si>
  <si>
    <t>康第酒店</t>
  </si>
  <si>
    <t>LI ZEYU</t>
  </si>
  <si>
    <t>2023-12-03</t>
  </si>
  <si>
    <t>517.17</t>
  </si>
  <si>
    <t>72.25</t>
  </si>
  <si>
    <t>2023-11-22 11:51:13</t>
  </si>
  <si>
    <t>英国</t>
  </si>
  <si>
    <t>2023-11-20</t>
  </si>
  <si>
    <t>4277929</t>
  </si>
  <si>
    <t>郁金香布莱克浦酒店</t>
  </si>
  <si>
    <t>WARD VERONICA</t>
  </si>
  <si>
    <t>1089.97</t>
  </si>
  <si>
    <t>150.69</t>
  </si>
  <si>
    <t>2023-11-20 08:25:31</t>
  </si>
  <si>
    <t>2023-11-17</t>
  </si>
  <si>
    <t>4270794</t>
  </si>
  <si>
    <t>卡纳尔里贝德尔酒店</t>
  </si>
  <si>
    <t>EGUCHI HARUKA</t>
  </si>
  <si>
    <t>2018.76</t>
  </si>
  <si>
    <t>278.02</t>
  </si>
  <si>
    <t>2023-11-17 22:45:54</t>
  </si>
  <si>
    <t>2023-11-15</t>
  </si>
  <si>
    <t>4257361</t>
  </si>
  <si>
    <t>麦克唐纳德巴斯温泉度假酒店</t>
  </si>
  <si>
    <t>Johnstone Stephanie,Johnstone Alice</t>
  </si>
  <si>
    <t>1867.28</t>
  </si>
  <si>
    <t>256.84</t>
  </si>
  <si>
    <t>2023-11-15 07:13:14</t>
  </si>
  <si>
    <t>2023-11-08</t>
  </si>
  <si>
    <t>4214558</t>
  </si>
  <si>
    <t>阿纳海姆度假村区索内斯塔酒店</t>
  </si>
  <si>
    <t>Walker Yvonne Ordaz,Walker Monica Ashley,Lopez Veronica Irene</t>
  </si>
  <si>
    <t>3983.78</t>
  </si>
  <si>
    <t>546.00</t>
  </si>
  <si>
    <t>2023-11-08 11:31:47</t>
  </si>
  <si>
    <t>美国</t>
  </si>
  <si>
    <t>2023-10-30</t>
  </si>
  <si>
    <t>4155303</t>
  </si>
  <si>
    <t>亚琛中央火车站酒店</t>
  </si>
  <si>
    <t>LIN HOI LAAM</t>
  </si>
  <si>
    <t>314.70</t>
  </si>
  <si>
    <t>42.89</t>
  </si>
  <si>
    <t>2023-10-30 04:25:51</t>
  </si>
  <si>
    <t>德国</t>
  </si>
  <si>
    <t>2023-10-29</t>
  </si>
  <si>
    <t>4154602</t>
  </si>
  <si>
    <t>金角湾酒店</t>
  </si>
  <si>
    <t>ALI BAMBANG SUMARYONO,ABDULRAHIM SUZANNA</t>
  </si>
  <si>
    <t>526.02</t>
  </si>
  <si>
    <t>71.69</t>
  </si>
  <si>
    <t>2023-10-29 23:14:48</t>
  </si>
  <si>
    <t>土耳其</t>
  </si>
  <si>
    <t>4154529</t>
  </si>
  <si>
    <t>巴黎福克斯通歌剧院酒店</t>
  </si>
  <si>
    <t>PUZANSKAJA JELIZAVETA</t>
  </si>
  <si>
    <t>4767.92</t>
  </si>
  <si>
    <t>649.81</t>
  </si>
  <si>
    <t>2023-10-29 22:51:16</t>
  </si>
  <si>
    <t>2023-09-12</t>
  </si>
  <si>
    <t>3921280</t>
  </si>
  <si>
    <t>帝国夜丰颂度假酒店</t>
  </si>
  <si>
    <t>SRITAN PIYANAT,WIPATANAWIN CHALOBOL</t>
  </si>
  <si>
    <t>201.94</t>
  </si>
  <si>
    <t>27.63</t>
  </si>
  <si>
    <t>2023-09-12 19:41:57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</si>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</sst>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161925</xdr:colOff>
      <xdr:row>53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0204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45263</v>
      </c>
      <c r="G2" s="6">
        <v>45264</v>
      </c>
      <c r="H2" s="4">
        <v>1</v>
      </c>
      <c r="I2" s="4">
        <v>1</v>
      </c>
      <c r="J2" s="4">
        <v>1</v>
      </c>
      <c r="K2" s="4" t="s">
        <v>30</v>
      </c>
      <c r="L2" s="4">
        <v>27.63</v>
      </c>
      <c r="M2" s="4">
        <v>27.63</v>
      </c>
      <c r="N2" s="4" t="s">
        <v>31</v>
      </c>
      <c r="O2" s="4" t="s">
        <v>32</v>
      </c>
      <c r="P2" s="4" t="s">
        <v>33</v>
      </c>
      <c r="Q2" s="4">
        <v>0</v>
      </c>
      <c r="R2" s="7">
        <v>45181.0000115741</v>
      </c>
      <c r="S2" s="6">
        <v>45267</v>
      </c>
      <c r="T2" s="4" t="s">
        <v>34</v>
      </c>
      <c r="U2" s="4">
        <v>27.63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45260</v>
      </c>
      <c r="G3" s="6">
        <v>45264</v>
      </c>
      <c r="H3" s="4">
        <v>1</v>
      </c>
      <c r="I3" s="4">
        <v>4</v>
      </c>
      <c r="J3" s="4">
        <v>4</v>
      </c>
      <c r="K3" s="4" t="s">
        <v>30</v>
      </c>
      <c r="L3" s="4">
        <v>649.81</v>
      </c>
      <c r="M3" s="4">
        <v>649.81</v>
      </c>
      <c r="N3" s="4" t="s">
        <v>40</v>
      </c>
      <c r="O3" s="4" t="s">
        <v>32</v>
      </c>
      <c r="P3" s="4" t="s">
        <v>33</v>
      </c>
      <c r="Q3" s="4">
        <v>0</v>
      </c>
      <c r="R3" s="7">
        <v>45228</v>
      </c>
      <c r="S3" s="6">
        <v>45267</v>
      </c>
      <c r="T3" s="4" t="s">
        <v>34</v>
      </c>
      <c r="U3" s="4">
        <v>649.81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45263</v>
      </c>
      <c r="G4" s="6">
        <v>45264</v>
      </c>
      <c r="H4" s="4">
        <v>1</v>
      </c>
      <c r="I4" s="4">
        <v>1</v>
      </c>
      <c r="J4" s="4">
        <v>1</v>
      </c>
      <c r="K4" s="4" t="s">
        <v>30</v>
      </c>
      <c r="L4" s="4">
        <v>71.69</v>
      </c>
      <c r="M4" s="4">
        <v>71.69</v>
      </c>
      <c r="N4" s="4" t="s">
        <v>46</v>
      </c>
      <c r="O4" s="4" t="s">
        <v>32</v>
      </c>
      <c r="P4" s="4" t="s">
        <v>33</v>
      </c>
      <c r="Q4" s="4">
        <v>0</v>
      </c>
      <c r="R4" s="7">
        <v>45228</v>
      </c>
      <c r="S4" s="6">
        <v>45267</v>
      </c>
      <c r="T4" s="4" t="s">
        <v>34</v>
      </c>
      <c r="U4" s="4">
        <v>71.69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45263</v>
      </c>
      <c r="G5" s="6">
        <v>45264</v>
      </c>
      <c r="H5" s="4">
        <v>1</v>
      </c>
      <c r="I5" s="4">
        <v>1</v>
      </c>
      <c r="J5" s="4">
        <v>1</v>
      </c>
      <c r="K5" s="4" t="s">
        <v>30</v>
      </c>
      <c r="L5" s="4">
        <v>42.89</v>
      </c>
      <c r="M5" s="4">
        <v>42.89</v>
      </c>
      <c r="N5" s="4" t="s">
        <v>51</v>
      </c>
      <c r="O5" s="4" t="s">
        <v>32</v>
      </c>
      <c r="P5" s="4" t="s">
        <v>33</v>
      </c>
      <c r="Q5" s="4">
        <v>0</v>
      </c>
      <c r="R5" s="7">
        <v>45229.0000115741</v>
      </c>
      <c r="S5" s="6">
        <v>45267</v>
      </c>
      <c r="T5" s="4" t="s">
        <v>34</v>
      </c>
      <c r="U5" s="4">
        <v>42.89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45263</v>
      </c>
      <c r="G6" s="6">
        <v>45264</v>
      </c>
      <c r="H6" s="4">
        <v>3</v>
      </c>
      <c r="I6" s="4">
        <v>1</v>
      </c>
      <c r="J6" s="4">
        <v>3</v>
      </c>
      <c r="K6" s="4" t="s">
        <v>30</v>
      </c>
      <c r="L6" s="4">
        <v>546</v>
      </c>
      <c r="M6" s="4">
        <v>546</v>
      </c>
      <c r="N6" s="4" t="s">
        <v>55</v>
      </c>
      <c r="O6" s="4" t="s">
        <v>32</v>
      </c>
      <c r="P6" s="4" t="s">
        <v>33</v>
      </c>
      <c r="Q6" s="4">
        <v>0</v>
      </c>
      <c r="R6" s="7">
        <v>45238.0000115741</v>
      </c>
      <c r="S6" s="6">
        <v>45267</v>
      </c>
      <c r="T6" s="4" t="s">
        <v>34</v>
      </c>
      <c r="U6" s="4">
        <v>546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45263</v>
      </c>
      <c r="G7" s="6">
        <v>45264</v>
      </c>
      <c r="H7" s="4">
        <v>1</v>
      </c>
      <c r="I7" s="4">
        <v>1</v>
      </c>
      <c r="J7" s="4">
        <v>1</v>
      </c>
      <c r="K7" s="4" t="s">
        <v>30</v>
      </c>
      <c r="L7" s="4">
        <v>256.84</v>
      </c>
      <c r="M7" s="4">
        <v>256.84</v>
      </c>
      <c r="N7" s="4" t="s">
        <v>61</v>
      </c>
      <c r="O7" s="4" t="s">
        <v>32</v>
      </c>
      <c r="P7" s="4" t="s">
        <v>33</v>
      </c>
      <c r="Q7" s="4">
        <v>0</v>
      </c>
      <c r="R7" s="7">
        <v>45245</v>
      </c>
      <c r="S7" s="6">
        <v>45267</v>
      </c>
      <c r="T7" s="4" t="s">
        <v>34</v>
      </c>
      <c r="U7" s="4">
        <v>256.84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45261</v>
      </c>
      <c r="G8" s="6">
        <v>45264</v>
      </c>
      <c r="H8" s="4">
        <v>1</v>
      </c>
      <c r="I8" s="4">
        <v>3</v>
      </c>
      <c r="J8" s="4">
        <v>3</v>
      </c>
      <c r="K8" s="4" t="s">
        <v>30</v>
      </c>
      <c r="L8" s="4">
        <v>278.02</v>
      </c>
      <c r="M8" s="4">
        <v>278.02</v>
      </c>
      <c r="N8" s="4" t="s">
        <v>66</v>
      </c>
      <c r="O8" s="4" t="s">
        <v>32</v>
      </c>
      <c r="P8" s="4" t="s">
        <v>33</v>
      </c>
      <c r="Q8" s="4">
        <v>0</v>
      </c>
      <c r="R8" s="7">
        <v>45247</v>
      </c>
      <c r="S8" s="6">
        <v>45267</v>
      </c>
      <c r="T8" s="4" t="s">
        <v>34</v>
      </c>
      <c r="U8" s="4">
        <v>278.02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45261</v>
      </c>
      <c r="G9" s="6">
        <v>45264</v>
      </c>
      <c r="H9" s="4">
        <v>1</v>
      </c>
      <c r="I9" s="4">
        <v>3</v>
      </c>
      <c r="J9" s="4">
        <v>3</v>
      </c>
      <c r="K9" s="4" t="s">
        <v>30</v>
      </c>
      <c r="L9" s="4">
        <v>150.69</v>
      </c>
      <c r="M9" s="4">
        <v>150.69</v>
      </c>
      <c r="N9" s="4" t="s">
        <v>72</v>
      </c>
      <c r="O9" s="4" t="s">
        <v>32</v>
      </c>
      <c r="P9" s="4" t="s">
        <v>33</v>
      </c>
      <c r="Q9" s="4">
        <v>0</v>
      </c>
      <c r="R9" s="7">
        <v>45250.0000115741</v>
      </c>
      <c r="S9" s="6">
        <v>45267</v>
      </c>
      <c r="T9" s="4" t="s">
        <v>34</v>
      </c>
      <c r="U9" s="4">
        <v>150.69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45263</v>
      </c>
      <c r="G10" s="6">
        <v>45264</v>
      </c>
      <c r="H10" s="4">
        <v>1</v>
      </c>
      <c r="I10" s="4">
        <v>1</v>
      </c>
      <c r="J10" s="4">
        <v>1</v>
      </c>
      <c r="K10" s="4" t="s">
        <v>30</v>
      </c>
      <c r="L10" s="4">
        <v>72.25</v>
      </c>
      <c r="M10" s="4">
        <v>72.25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45252</v>
      </c>
      <c r="S10" s="6">
        <v>45267</v>
      </c>
      <c r="T10" s="4" t="s">
        <v>34</v>
      </c>
      <c r="U10" s="4">
        <v>72.25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45261</v>
      </c>
      <c r="G11" s="6">
        <v>45264</v>
      </c>
      <c r="H11" s="4">
        <v>1</v>
      </c>
      <c r="I11" s="4">
        <v>3</v>
      </c>
      <c r="J11" s="4">
        <v>3</v>
      </c>
      <c r="K11" s="4" t="s">
        <v>30</v>
      </c>
      <c r="L11" s="4">
        <v>461.59</v>
      </c>
      <c r="M11" s="4">
        <v>461.59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45252</v>
      </c>
      <c r="S11" s="6">
        <v>45267</v>
      </c>
      <c r="T11" s="4" t="s">
        <v>34</v>
      </c>
      <c r="U11" s="4">
        <v>461.59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45260</v>
      </c>
      <c r="G12" s="6">
        <v>45264</v>
      </c>
      <c r="H12" s="4">
        <v>1</v>
      </c>
      <c r="I12" s="4">
        <v>4</v>
      </c>
      <c r="J12" s="4">
        <v>4</v>
      </c>
      <c r="K12" s="4" t="s">
        <v>30</v>
      </c>
      <c r="L12" s="4">
        <v>454.29</v>
      </c>
      <c r="M12" s="4">
        <v>454.29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45253.0000115741</v>
      </c>
      <c r="S12" s="6">
        <v>45267</v>
      </c>
      <c r="T12" s="4" t="s">
        <v>34</v>
      </c>
      <c r="U12" s="4">
        <v>454.29</v>
      </c>
      <c r="V12" s="4">
        <v>0</v>
      </c>
      <c r="W12" s="4">
        <v>0</v>
      </c>
      <c r="X12" s="4" t="s">
        <v>91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999226762664365</v>
      </c>
      <c r="B2" s="6">
        <v>45263</v>
      </c>
      <c r="C2" s="6">
        <v>45264</v>
      </c>
      <c r="D2" s="4">
        <v>27.63</v>
      </c>
      <c r="E2" s="4" t="str">
        <f>VLOOKUP(A2,HOP!A:L,12,0)</f>
        <v>27.63</v>
      </c>
      <c r="F2" s="4" t="str">
        <f>VLOOKUP(A2,HOP!A:C,3,0)</f>
        <v>3921280</v>
      </c>
      <c r="G2" s="4">
        <f>D2-E2</f>
        <v>0</v>
      </c>
      <c r="H2" s="4" t="str">
        <f>$H$1&amp;F2</f>
        <v>，3921280</v>
      </c>
      <c r="I2" s="4" t="str">
        <f>VLOOKUP(A2,HOP!A:U,21,0)</f>
        <v>直连</v>
      </c>
    </row>
    <row r="3" s="4" customFormat="1" spans="1:9">
      <c r="A3" s="5">
        <v>999228217792665</v>
      </c>
      <c r="B3" s="6">
        <v>45260</v>
      </c>
      <c r="C3" s="6">
        <v>45264</v>
      </c>
      <c r="D3" s="4">
        <v>649.81</v>
      </c>
      <c r="E3" s="4" t="str">
        <f>VLOOKUP(A3,HOP!A:L,12,0)</f>
        <v>649.81</v>
      </c>
      <c r="F3" s="4" t="str">
        <f>VLOOKUP(A3,HOP!A:C,3,0)</f>
        <v>4154529</v>
      </c>
      <c r="G3" s="4">
        <f t="shared" ref="G3:G12" si="0">D3-E3</f>
        <v>0</v>
      </c>
      <c r="H3" s="4" t="str">
        <f t="shared" ref="H3:H12" si="1">$H$1&amp;F3</f>
        <v>，4154529</v>
      </c>
      <c r="I3" s="4" t="str">
        <f>VLOOKUP(A3,HOP!A:U,21,0)</f>
        <v>直连</v>
      </c>
    </row>
    <row r="4" s="4" customFormat="1" spans="1:9">
      <c r="A4" s="5">
        <v>999228217973157</v>
      </c>
      <c r="B4" s="6">
        <v>45263</v>
      </c>
      <c r="C4" s="6">
        <v>45264</v>
      </c>
      <c r="D4" s="4">
        <v>71.69</v>
      </c>
      <c r="E4" s="4" t="str">
        <f>VLOOKUP(A4,HOP!A:L,12,0)</f>
        <v>71.69</v>
      </c>
      <c r="F4" s="4" t="str">
        <f>VLOOKUP(A4,HOP!A:C,3,0)</f>
        <v>4154602</v>
      </c>
      <c r="G4" s="4">
        <f t="shared" si="0"/>
        <v>0</v>
      </c>
      <c r="H4" s="4" t="str">
        <f t="shared" si="1"/>
        <v>，4154602</v>
      </c>
      <c r="I4" s="4" t="str">
        <f>VLOOKUP(A4,HOP!A:U,21,0)</f>
        <v>直连</v>
      </c>
    </row>
    <row r="5" s="4" customFormat="1" spans="1:9">
      <c r="A5" s="5">
        <v>999228226617522</v>
      </c>
      <c r="B5" s="6">
        <v>45263</v>
      </c>
      <c r="C5" s="6">
        <v>45264</v>
      </c>
      <c r="D5" s="4">
        <v>42.89</v>
      </c>
      <c r="E5" s="4" t="str">
        <f>VLOOKUP(A5,HOP!A:L,12,0)</f>
        <v>42.89</v>
      </c>
      <c r="F5" s="4" t="str">
        <f>VLOOKUP(A5,HOP!A:C,3,0)</f>
        <v>4155303</v>
      </c>
      <c r="G5" s="4">
        <f t="shared" si="0"/>
        <v>0</v>
      </c>
      <c r="H5" s="4" t="str">
        <f t="shared" si="1"/>
        <v>，4155303</v>
      </c>
      <c r="I5" s="4" t="str">
        <f>VLOOKUP(A5,HOP!A:U,21,0)</f>
        <v>直连</v>
      </c>
    </row>
    <row r="6" s="4" customFormat="1" spans="1:9">
      <c r="A6" s="5">
        <v>999228362200412</v>
      </c>
      <c r="B6" s="6">
        <v>45263</v>
      </c>
      <c r="C6" s="6">
        <v>45264</v>
      </c>
      <c r="D6" s="4">
        <v>546</v>
      </c>
      <c r="E6" s="4" t="str">
        <f>VLOOKUP(A6,HOP!A:L,12,0)</f>
        <v>546.00</v>
      </c>
      <c r="F6" s="4" t="str">
        <f>VLOOKUP(A6,HOP!A:C,3,0)</f>
        <v>4214558</v>
      </c>
      <c r="G6" s="4">
        <f t="shared" si="0"/>
        <v>0</v>
      </c>
      <c r="H6" s="4" t="str">
        <f t="shared" si="1"/>
        <v>，4214558</v>
      </c>
      <c r="I6" s="4" t="str">
        <f>VLOOKUP(A6,HOP!A:U,21,0)</f>
        <v>直连</v>
      </c>
    </row>
    <row r="7" s="4" customFormat="1" spans="1:9">
      <c r="A7" s="5">
        <v>999228485349465</v>
      </c>
      <c r="B7" s="6">
        <v>45263</v>
      </c>
      <c r="C7" s="6">
        <v>45264</v>
      </c>
      <c r="D7" s="4">
        <v>256.84</v>
      </c>
      <c r="E7" s="4" t="str">
        <f>VLOOKUP(A7,HOP!A:L,12,0)</f>
        <v>256.84</v>
      </c>
      <c r="F7" s="4" t="str">
        <f>VLOOKUP(A7,HOP!A:C,3,0)</f>
        <v>4257361</v>
      </c>
      <c r="G7" s="4">
        <f t="shared" si="0"/>
        <v>0</v>
      </c>
      <c r="H7" s="4" t="str">
        <f t="shared" si="1"/>
        <v>，4257361</v>
      </c>
      <c r="I7" s="4" t="str">
        <f>VLOOKUP(A7,HOP!A:U,21,0)</f>
        <v>直连</v>
      </c>
    </row>
    <row r="8" s="4" customFormat="1" spans="1:9">
      <c r="A8" s="5">
        <v>999228519634250</v>
      </c>
      <c r="B8" s="6">
        <v>45261</v>
      </c>
      <c r="C8" s="6">
        <v>45264</v>
      </c>
      <c r="D8" s="4">
        <v>278.02</v>
      </c>
      <c r="E8" s="4" t="str">
        <f>VLOOKUP(A8,HOP!A:L,12,0)</f>
        <v>278.02</v>
      </c>
      <c r="F8" s="4" t="str">
        <f>VLOOKUP(A8,HOP!A:C,3,0)</f>
        <v>4270794</v>
      </c>
      <c r="G8" s="4">
        <f t="shared" si="0"/>
        <v>0</v>
      </c>
      <c r="H8" s="4" t="str">
        <f t="shared" si="1"/>
        <v>，4270794</v>
      </c>
      <c r="I8" s="4" t="str">
        <f>VLOOKUP(A8,HOP!A:U,21,0)</f>
        <v>直连</v>
      </c>
    </row>
    <row r="9" s="4" customFormat="1" spans="1:9">
      <c r="A9" s="5">
        <v>999228547164377</v>
      </c>
      <c r="B9" s="6">
        <v>45261</v>
      </c>
      <c r="C9" s="6">
        <v>45264</v>
      </c>
      <c r="D9" s="4">
        <v>150.69</v>
      </c>
      <c r="E9" s="4" t="str">
        <f>VLOOKUP(A9,HOP!A:L,12,0)</f>
        <v>150.69</v>
      </c>
      <c r="F9" s="4" t="str">
        <f>VLOOKUP(A9,HOP!A:C,3,0)</f>
        <v>4277929</v>
      </c>
      <c r="G9" s="4">
        <f t="shared" si="0"/>
        <v>0</v>
      </c>
      <c r="H9" s="4" t="str">
        <f t="shared" si="1"/>
        <v>，4277929</v>
      </c>
      <c r="I9" s="4" t="str">
        <f>VLOOKUP(A9,HOP!A:U,21,0)</f>
        <v>直连</v>
      </c>
    </row>
    <row r="10" s="4" customFormat="1" spans="1:9">
      <c r="A10" s="5">
        <v>999228578891003</v>
      </c>
      <c r="B10" s="6">
        <v>45263</v>
      </c>
      <c r="C10" s="6">
        <v>45264</v>
      </c>
      <c r="D10" s="4">
        <v>72.25</v>
      </c>
      <c r="E10" s="4" t="str">
        <f>VLOOKUP(A10,HOP!A:L,12,0)</f>
        <v>72.25</v>
      </c>
      <c r="F10" s="4" t="str">
        <f>VLOOKUP(A10,HOP!A:C,3,0)</f>
        <v>4301933</v>
      </c>
      <c r="G10" s="4">
        <f t="shared" si="0"/>
        <v>0</v>
      </c>
      <c r="H10" s="4" t="str">
        <f t="shared" si="1"/>
        <v>，4301933</v>
      </c>
      <c r="I10" s="4" t="str">
        <f>VLOOKUP(A10,HOP!A:U,21,0)</f>
        <v>直连</v>
      </c>
    </row>
    <row r="11" s="4" customFormat="1" spans="1:9">
      <c r="A11" s="5">
        <v>999228587819273</v>
      </c>
      <c r="B11" s="6">
        <v>45261</v>
      </c>
      <c r="C11" s="6">
        <v>45264</v>
      </c>
      <c r="D11" s="4">
        <v>461.59</v>
      </c>
      <c r="E11" s="4" t="str">
        <f>VLOOKUP(A11,HOP!A:L,12,0)</f>
        <v>461.59</v>
      </c>
      <c r="F11" s="4" t="str">
        <f>VLOOKUP(A11,HOP!A:C,3,0)</f>
        <v>4305543</v>
      </c>
      <c r="G11" s="4">
        <f t="shared" si="0"/>
        <v>0</v>
      </c>
      <c r="H11" s="4" t="str">
        <f t="shared" si="1"/>
        <v>，4305543</v>
      </c>
      <c r="I11" s="4" t="str">
        <f>VLOOKUP(A11,HOP!A:U,21,0)</f>
        <v>直连</v>
      </c>
    </row>
    <row r="12" s="4" customFormat="1" spans="1:9">
      <c r="A12" s="5">
        <v>999228589566113</v>
      </c>
      <c r="B12" s="6">
        <v>45260</v>
      </c>
      <c r="C12" s="6">
        <v>45264</v>
      </c>
      <c r="D12" s="4">
        <v>454.29</v>
      </c>
      <c r="E12" s="4" t="str">
        <f>VLOOKUP(A12,HOP!A:L,12,0)</f>
        <v>454.29</v>
      </c>
      <c r="F12" s="4" t="str">
        <f>VLOOKUP(A12,HOP!A:C,3,0)</f>
        <v>4307029</v>
      </c>
      <c r="G12" s="4">
        <f t="shared" si="0"/>
        <v>0</v>
      </c>
      <c r="H12" s="4" t="str">
        <f t="shared" si="1"/>
        <v>，4307029</v>
      </c>
      <c r="I12" s="4" t="str">
        <f>VLOOKUP(A12,HOP!A:U,21,0)</f>
        <v>直连</v>
      </c>
    </row>
    <row r="14" spans="4:4">
      <c r="D14" s="4">
        <f>SUM(D2:D13)</f>
        <v>3011.7</v>
      </c>
    </row>
    <row r="19" spans="1:1">
      <c r="A19" s="4" t="s">
        <v>93</v>
      </c>
    </row>
    <row r="20" spans="1:1">
      <c r="A20" s="4" t="s">
        <v>94</v>
      </c>
    </row>
    <row r="21" spans="1:1">
      <c r="A21" s="4" t="s">
        <v>95</v>
      </c>
    </row>
  </sheetData>
  <autoFilter ref="A1:XFD1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999228589566113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999228587819273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  <c r="G3" s="1" t="s">
        <v>120</v>
      </c>
      <c r="H3" s="1" t="s">
        <v>121</v>
      </c>
      <c r="I3" s="1" t="s">
        <v>138</v>
      </c>
      <c r="J3" s="1" t="s">
        <v>30</v>
      </c>
      <c r="K3" s="1" t="s">
        <v>139</v>
      </c>
      <c r="L3" s="1" t="s">
        <v>139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140</v>
      </c>
      <c r="S3" s="1" t="s">
        <v>129</v>
      </c>
      <c r="T3" s="1" t="s">
        <v>130</v>
      </c>
      <c r="U3" s="1" t="s">
        <v>131</v>
      </c>
      <c r="V3" s="1" t="s">
        <v>141</v>
      </c>
    </row>
    <row r="4" s="1" customFormat="1" spans="1:22">
      <c r="A4" s="3">
        <v>999228578891003</v>
      </c>
      <c r="B4" s="1" t="s">
        <v>133</v>
      </c>
      <c r="C4" s="1" t="s">
        <v>142</v>
      </c>
      <c r="D4" s="1" t="s">
        <v>143</v>
      </c>
      <c r="E4" s="1" t="s">
        <v>144</v>
      </c>
      <c r="F4" s="1" t="s">
        <v>145</v>
      </c>
      <c r="G4" s="1" t="s">
        <v>120</v>
      </c>
      <c r="H4" s="1" t="s">
        <v>121</v>
      </c>
      <c r="I4" s="1" t="s">
        <v>146</v>
      </c>
      <c r="J4" s="1" t="s">
        <v>30</v>
      </c>
      <c r="K4" s="1" t="s">
        <v>147</v>
      </c>
      <c r="L4" s="1" t="s">
        <v>147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148</v>
      </c>
      <c r="S4" s="1" t="s">
        <v>129</v>
      </c>
      <c r="T4" s="1" t="s">
        <v>130</v>
      </c>
      <c r="U4" s="1" t="s">
        <v>131</v>
      </c>
      <c r="V4" s="1" t="s">
        <v>149</v>
      </c>
    </row>
    <row r="5" s="1" customFormat="1" spans="1:22">
      <c r="A5" s="3">
        <v>999228547164377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137</v>
      </c>
      <c r="G5" s="1" t="s">
        <v>120</v>
      </c>
      <c r="H5" s="1" t="s">
        <v>121</v>
      </c>
      <c r="I5" s="1" t="s">
        <v>154</v>
      </c>
      <c r="J5" s="1" t="s">
        <v>30</v>
      </c>
      <c r="K5" s="1" t="s">
        <v>155</v>
      </c>
      <c r="L5" s="1" t="s">
        <v>155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156</v>
      </c>
      <c r="S5" s="1" t="s">
        <v>129</v>
      </c>
      <c r="T5" s="1" t="s">
        <v>130</v>
      </c>
      <c r="U5" s="1" t="s">
        <v>131</v>
      </c>
      <c r="V5" s="1" t="s">
        <v>149</v>
      </c>
    </row>
    <row r="6" s="1" customFormat="1" spans="1:22">
      <c r="A6" s="3">
        <v>999228519634250</v>
      </c>
      <c r="B6" s="1" t="s">
        <v>157</v>
      </c>
      <c r="C6" s="1" t="s">
        <v>158</v>
      </c>
      <c r="D6" s="1" t="s">
        <v>159</v>
      </c>
      <c r="E6" s="1" t="s">
        <v>160</v>
      </c>
      <c r="F6" s="1" t="s">
        <v>137</v>
      </c>
      <c r="G6" s="1" t="s">
        <v>120</v>
      </c>
      <c r="H6" s="1" t="s">
        <v>121</v>
      </c>
      <c r="I6" s="1" t="s">
        <v>161</v>
      </c>
      <c r="J6" s="1" t="s">
        <v>30</v>
      </c>
      <c r="K6" s="1" t="s">
        <v>162</v>
      </c>
      <c r="L6" s="1" t="s">
        <v>162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163</v>
      </c>
      <c r="S6" s="1" t="s">
        <v>129</v>
      </c>
      <c r="T6" s="1" t="s">
        <v>130</v>
      </c>
      <c r="U6" s="1" t="s">
        <v>131</v>
      </c>
      <c r="V6" s="1" t="s">
        <v>132</v>
      </c>
    </row>
    <row r="7" s="1" customFormat="1" spans="1:22">
      <c r="A7" s="3">
        <v>999228485349465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145</v>
      </c>
      <c r="G7" s="1" t="s">
        <v>120</v>
      </c>
      <c r="H7" s="1" t="s">
        <v>121</v>
      </c>
      <c r="I7" s="1" t="s">
        <v>168</v>
      </c>
      <c r="J7" s="1" t="s">
        <v>30</v>
      </c>
      <c r="K7" s="1" t="s">
        <v>169</v>
      </c>
      <c r="L7" s="1" t="s">
        <v>169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170</v>
      </c>
      <c r="S7" s="1" t="s">
        <v>129</v>
      </c>
      <c r="T7" s="1" t="s">
        <v>130</v>
      </c>
      <c r="U7" s="1" t="s">
        <v>131</v>
      </c>
      <c r="V7" s="1" t="s">
        <v>149</v>
      </c>
    </row>
    <row r="8" s="1" customFormat="1" spans="1:22">
      <c r="A8" s="3">
        <v>999228362200412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145</v>
      </c>
      <c r="G8" s="1" t="s">
        <v>120</v>
      </c>
      <c r="H8" s="1" t="s">
        <v>121</v>
      </c>
      <c r="I8" s="1" t="s">
        <v>175</v>
      </c>
      <c r="J8" s="1" t="s">
        <v>30</v>
      </c>
      <c r="K8" s="1" t="s">
        <v>176</v>
      </c>
      <c r="L8" s="1" t="s">
        <v>176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177</v>
      </c>
      <c r="S8" s="1" t="s">
        <v>129</v>
      </c>
      <c r="T8" s="1" t="s">
        <v>130</v>
      </c>
      <c r="U8" s="1" t="s">
        <v>131</v>
      </c>
      <c r="V8" s="1" t="s">
        <v>178</v>
      </c>
    </row>
    <row r="9" s="1" customFormat="1" spans="1:22">
      <c r="A9" s="3">
        <v>999228226617522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145</v>
      </c>
      <c r="G9" s="1" t="s">
        <v>120</v>
      </c>
      <c r="H9" s="1" t="s">
        <v>121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185</v>
      </c>
      <c r="S9" s="1" t="s">
        <v>129</v>
      </c>
      <c r="T9" s="1" t="s">
        <v>130</v>
      </c>
      <c r="U9" s="1" t="s">
        <v>131</v>
      </c>
      <c r="V9" s="1" t="s">
        <v>186</v>
      </c>
    </row>
    <row r="10" s="1" customFormat="1" spans="1:22">
      <c r="A10" s="3">
        <v>999228217973157</v>
      </c>
      <c r="B10" s="1" t="s">
        <v>187</v>
      </c>
      <c r="C10" s="1" t="s">
        <v>188</v>
      </c>
      <c r="D10" s="1" t="s">
        <v>189</v>
      </c>
      <c r="E10" s="1" t="s">
        <v>190</v>
      </c>
      <c r="F10" s="1" t="s">
        <v>145</v>
      </c>
      <c r="G10" s="1" t="s">
        <v>120</v>
      </c>
      <c r="H10" s="1" t="s">
        <v>121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193</v>
      </c>
      <c r="S10" s="1" t="s">
        <v>129</v>
      </c>
      <c r="T10" s="1" t="s">
        <v>130</v>
      </c>
      <c r="U10" s="1" t="s">
        <v>131</v>
      </c>
      <c r="V10" s="1" t="s">
        <v>194</v>
      </c>
    </row>
    <row r="11" s="1" customFormat="1" spans="1:22">
      <c r="A11" s="3">
        <v>999228217792665</v>
      </c>
      <c r="B11" s="1" t="s">
        <v>187</v>
      </c>
      <c r="C11" s="1" t="s">
        <v>195</v>
      </c>
      <c r="D11" s="1" t="s">
        <v>196</v>
      </c>
      <c r="E11" s="1" t="s">
        <v>197</v>
      </c>
      <c r="F11" s="1" t="s">
        <v>119</v>
      </c>
      <c r="G11" s="1" t="s">
        <v>120</v>
      </c>
      <c r="H11" s="1" t="s">
        <v>121</v>
      </c>
      <c r="I11" s="1" t="s">
        <v>198</v>
      </c>
      <c r="J11" s="1" t="s">
        <v>30</v>
      </c>
      <c r="K11" s="1" t="s">
        <v>199</v>
      </c>
      <c r="L11" s="1" t="s">
        <v>199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127</v>
      </c>
      <c r="R11" s="1" t="s">
        <v>200</v>
      </c>
      <c r="S11" s="1" t="s">
        <v>129</v>
      </c>
      <c r="T11" s="1" t="s">
        <v>130</v>
      </c>
      <c r="U11" s="1" t="s">
        <v>131</v>
      </c>
      <c r="V11" s="1" t="s">
        <v>132</v>
      </c>
    </row>
    <row r="12" s="1" customFormat="1" spans="1:22">
      <c r="A12" s="3">
        <v>999226762664365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145</v>
      </c>
      <c r="G12" s="1" t="s">
        <v>120</v>
      </c>
      <c r="H12" s="1" t="s">
        <v>121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124</v>
      </c>
      <c r="N12" s="1" t="s">
        <v>124</v>
      </c>
      <c r="O12" s="1" t="s">
        <v>125</v>
      </c>
      <c r="P12" s="1" t="s">
        <v>126</v>
      </c>
      <c r="Q12" s="1" t="s">
        <v>127</v>
      </c>
      <c r="R12" s="1" t="s">
        <v>207</v>
      </c>
      <c r="S12" s="1" t="s">
        <v>129</v>
      </c>
      <c r="T12" s="1" t="s">
        <v>130</v>
      </c>
      <c r="U12" s="1" t="s">
        <v>131</v>
      </c>
      <c r="V12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2023-12-07T02:31:04Z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