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<sst xmlns="http://schemas.openxmlformats.org/spreadsheetml/2006/main" count="437" uniqueCount="178">
  <si>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</si>
  <si>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</si>
  <si>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</si>
  <si>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</si>
  <si>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</si>
  <si>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</si>
  <si>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</si>
  <si>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</si>
  <si>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</si>
  <si>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</si>
  <si>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</si>
  <si>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</si>
  <si>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</si>
  <si>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</si>
  <si>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</si>
  <si>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</si>
  <si>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</si>
  <si>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</si>
  <si>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</si>
  <si>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</si>
  <si>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</si>
  <si>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</si>
  <si>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</si>
  <si>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</si>
  <si>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</si>
  <si>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999227100588114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</si>
  <si>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</si>
  <si>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</si>
  <si>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</si>
  <si>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</si>
  <si>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</si>
  <si>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TSE/LI CHIN</t>
  </si>
  <si>
    <t>CA363231208CNY</t>
  </si>
  <si>
    <t>未提现</t>
  </si>
  <si>
    <t>携程开票</t>
  </si>
  <si>
    <t xml:space="preserve">4002213	</t>
  </si>
  <si>
    <t xml:space="preserve">	</t>
  </si>
  <si>
    <t xml:space="preserve">999227323759134	</t>
  </si>
  <si>
    <t>LU/JIEHENG</t>
  </si>
  <si>
    <t xml:space="preserve">4048541	</t>
  </si>
  <si>
    <t xml:space="preserve">999228205826608	</t>
  </si>
  <si>
    <t>PAN/JUN,WU/MIN,XU/QINGQING,XU/QINGQUAN</t>
  </si>
  <si>
    <t xml:space="preserve">4148099	</t>
  </si>
  <si>
    <t xml:space="preserve">999228474223857	</t>
  </si>
  <si>
    <t>[香港]香港九龙酒店(The Kowloon Hotel)(9826444)</t>
  </si>
  <si>
    <t>高级房（双人床）(至少提前5天预订)(至少连住2晚及以上)&lt;双人入住&gt;&lt;内宾&gt;&lt;无早&gt;</t>
  </si>
  <si>
    <t>ZHANG/JING</t>
  </si>
  <si>
    <t xml:space="preserve">4254653	</t>
  </si>
  <si>
    <t xml:space="preserve">13089968	</t>
  </si>
  <si>
    <t xml:space="preserve">999228475488290	</t>
  </si>
  <si>
    <t>[香港]历山酒店(Hotel Alexandra)(105646626)</t>
  </si>
  <si>
    <t>方块客房 (城市景观)(至少提前5天预订)(至少连住2晚及以上)&lt;双人入住&gt;&lt;内宾&gt;&lt;无早&gt;</t>
  </si>
  <si>
    <t>yang/haotong</t>
  </si>
  <si>
    <t xml:space="preserve">4255342	</t>
  </si>
  <si>
    <t xml:space="preserve">13090093	</t>
  </si>
  <si>
    <t xml:space="preserve">999228487147550	</t>
  </si>
  <si>
    <t>XU/PING</t>
  </si>
  <si>
    <t xml:space="preserve">4258469	</t>
  </si>
  <si>
    <t xml:space="preserve">999228488528798	</t>
  </si>
  <si>
    <t>[香港]富荟土瓜湾酒店(iclub To Kwa Wan Hotel)(17099151)</t>
  </si>
  <si>
    <t>尊荟客房(至少提前3天预订)&lt;连住2-7晚&gt;&lt;双人入住&gt;&lt;内宾&gt;&lt;无早&gt;</t>
  </si>
  <si>
    <t>WANG/XIAOWEN,WANG/XIAOQING,XU/LIFANG,WANG/XIAOFEI</t>
  </si>
  <si>
    <t xml:space="preserve">4260040	</t>
  </si>
  <si>
    <t xml:space="preserve">12415517,12415518	</t>
  </si>
  <si>
    <t xml:space="preserve">999228488581564	</t>
  </si>
  <si>
    <t>LIU/FEI</t>
  </si>
  <si>
    <t xml:space="preserve">4260309	</t>
  </si>
  <si>
    <t xml:space="preserve">13090287	</t>
  </si>
  <si>
    <t xml:space="preserve">999228488718496	</t>
  </si>
  <si>
    <t>梅花客房 (城市景观)(至少提前5天预订)(至少连住2晚及以上)&lt;双人入住&gt;&lt;内宾&gt;&lt;无早&gt;</t>
  </si>
  <si>
    <t>KANG/ZIXING</t>
  </si>
  <si>
    <t xml:space="preserve">4260420	</t>
  </si>
  <si>
    <t xml:space="preserve">13090310	</t>
  </si>
  <si>
    <t xml:space="preserve">999228494204454	</t>
  </si>
  <si>
    <t>[梅州]梅州白天鹅迎宾馆(100697959)</t>
  </si>
  <si>
    <t>商务江景大床房&lt;超值特惠&gt;&lt;双人入住&gt;&lt;日历房套餐高价值&gt;&lt;单早&gt;&lt;新酒店礼盒&gt;</t>
  </si>
  <si>
    <t>钟伟明</t>
  </si>
  <si>
    <t xml:space="preserve">999228500973470	</t>
  </si>
  <si>
    <t>ZHENG/MEIQI,Li/Yue</t>
  </si>
  <si>
    <t xml:space="preserve">4266719	</t>
  </si>
  <si>
    <t xml:space="preserve">13090680	</t>
  </si>
  <si>
    <t xml:space="preserve">999228505601316	</t>
  </si>
  <si>
    <t>ZHANG/KAILIN</t>
  </si>
  <si>
    <t xml:space="preserve">4267466	</t>
  </si>
  <si>
    <t xml:space="preserve">13090726	</t>
  </si>
  <si>
    <t xml:space="preserve">999228559524106	</t>
  </si>
  <si>
    <t>商务城景大床房&lt;超值特惠&gt;&lt;双人入住&gt;&lt;日历房套餐高价值&gt;&lt;单早&gt;&lt;新酒店礼盒&gt;</t>
  </si>
  <si>
    <t>蔡艳峰,刘箐川</t>
  </si>
  <si>
    <t>取消</t>
  </si>
  <si>
    <t>，</t>
  </si>
  <si>
    <t>直连</t>
  </si>
  <si>
    <t>本期扣款699.9元</t>
  </si>
  <si>
    <t>202311160813100068</t>
  </si>
  <si>
    <t>A231208094349481</t>
  </si>
  <si>
    <t>房集：i231208093716 294元</t>
  </si>
  <si>
    <t>CNY / HKD 当前参考汇率: 1.0915124</t>
  </si>
  <si>
    <t>总计： 23941 CNY/
26131.9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</si>
  <si>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</si>
  <si>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</si>
  <si>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</si>
  <si>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</si>
  <si>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</si>
  <si>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</si>
  <si>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</si>
  <si>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</si>
  <si>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</si>
  <si>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</si>
  <si>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</si>
  <si>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</si>
  <si>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</si>
  <si>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</si>
  <si>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</si>
  <si>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</si>
  <si>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</si>
  <si>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</si>
  <si>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</si>
  <si>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2023-11-16</t>
  </si>
  <si>
    <t>4267466</t>
  </si>
  <si>
    <t>香港九龙酒店</t>
  </si>
  <si>
    <t>ZHANG KAILIN</t>
  </si>
  <si>
    <t>2023-11-21</t>
  </si>
  <si>
    <t>2023-11-23</t>
  </si>
  <si>
    <t>退房日周结</t>
  </si>
  <si>
    <t>1648.00</t>
  </si>
  <si>
    <t>RMB</t>
  </si>
  <si>
    <t>0</t>
  </si>
  <si>
    <t>0.00</t>
  </si>
  <si>
    <t>携程国内直连(DD)</t>
  </si>
  <si>
    <t>01.011249</t>
  </si>
  <si>
    <t>2023-11-17 07:38:37</t>
  </si>
  <si>
    <t>否</t>
  </si>
  <si>
    <t>汇智国际旅游发展有限公司</t>
  </si>
  <si>
    <t>中国</t>
  </si>
  <si>
    <t>4266719</t>
  </si>
  <si>
    <t>历山酒店</t>
  </si>
  <si>
    <t>ZHENG MEIQI,Li Yue</t>
  </si>
  <si>
    <t>1318.00</t>
  </si>
  <si>
    <t>2023-11-17 09:01:27</t>
  </si>
  <si>
    <t>2023-11-15</t>
  </si>
  <si>
    <t>4260420</t>
  </si>
  <si>
    <t>KANG ZIXING</t>
  </si>
  <si>
    <t>2023-11-20</t>
  </si>
  <si>
    <t>1977.00</t>
  </si>
  <si>
    <t>2023-11-15 17:53:05</t>
  </si>
  <si>
    <t>4260040</t>
  </si>
  <si>
    <t>富荟土瓜湾酒店</t>
  </si>
  <si>
    <t>WANG XIAOWEN,WANG XIAOQING,XU LIFANG,WANG XIAOFEI</t>
  </si>
  <si>
    <t>1976.00</t>
  </si>
  <si>
    <t>2023-11-16 08:44:40</t>
  </si>
  <si>
    <t>4258469</t>
  </si>
  <si>
    <t>XU PING</t>
  </si>
  <si>
    <t>1606.00</t>
  </si>
  <si>
    <t>2023-11-15 13:25:50</t>
  </si>
  <si>
    <t>2023-11-14</t>
  </si>
  <si>
    <t>4255342</t>
  </si>
  <si>
    <t>yang haotong</t>
  </si>
  <si>
    <t>2023-11-15 09:33:55</t>
  </si>
  <si>
    <t>4254653</t>
  </si>
  <si>
    <t>ZHANG JING</t>
  </si>
  <si>
    <t>2023-11-19</t>
  </si>
  <si>
    <t>3212.00</t>
  </si>
  <si>
    <t>2023-11-14 21:24:49</t>
  </si>
  <si>
    <t>2023-10-28</t>
  </si>
  <si>
    <t>4148099</t>
  </si>
  <si>
    <t>香港都会海逸酒店</t>
  </si>
  <si>
    <t>PAN JUN,WU MIN,XU QINGQING,XU QINGQUAN</t>
  </si>
  <si>
    <t>3536.00</t>
  </si>
  <si>
    <t>2023-11-15 15:27:46</t>
  </si>
  <si>
    <t>2023-10-10</t>
  </si>
  <si>
    <t>4048541</t>
  </si>
  <si>
    <t>LU JIEHENG</t>
  </si>
  <si>
    <t>1768.00</t>
  </si>
  <si>
    <t>2023-10-30 15:09:21</t>
  </si>
  <si>
    <t>2023-09-29</t>
  </si>
  <si>
    <t>4002213</t>
  </si>
  <si>
    <t>XIAO FENG</t>
  </si>
  <si>
    <t>2652.00</t>
  </si>
  <si>
    <t>2023-10-30 15:05:27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</si>
</sst>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542925</xdr:colOff>
      <xdr:row>58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8299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45250</v>
      </c>
      <c r="G2" s="6">
        <v>45253</v>
      </c>
      <c r="H2" s="4">
        <v>1</v>
      </c>
      <c r="I2" s="4">
        <v>3</v>
      </c>
      <c r="J2" s="4">
        <v>3</v>
      </c>
      <c r="K2" s="4" t="s">
        <v>30</v>
      </c>
      <c r="L2" s="4">
        <v>2652</v>
      </c>
      <c r="M2" s="4">
        <v>2652</v>
      </c>
      <c r="N2" s="4" t="s">
        <v>31</v>
      </c>
      <c r="O2" s="4" t="s">
        <v>32</v>
      </c>
      <c r="P2" s="4" t="s">
        <v>33</v>
      </c>
      <c r="Q2" s="4">
        <v>0</v>
      </c>
      <c r="R2" s="7">
        <v>45198</v>
      </c>
      <c r="S2" s="6">
        <v>45268</v>
      </c>
      <c r="T2" s="4" t="s">
        <v>34</v>
      </c>
      <c r="U2" s="4">
        <v>2652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45251</v>
      </c>
      <c r="G3" s="6">
        <v>45253</v>
      </c>
      <c r="H3" s="4">
        <v>1</v>
      </c>
      <c r="I3" s="4">
        <v>2</v>
      </c>
      <c r="J3" s="4">
        <v>2</v>
      </c>
      <c r="K3" s="4" t="s">
        <v>30</v>
      </c>
      <c r="L3" s="4">
        <v>1768</v>
      </c>
      <c r="M3" s="4">
        <v>1768</v>
      </c>
      <c r="N3" s="4" t="s">
        <v>38</v>
      </c>
      <c r="O3" s="4" t="s">
        <v>32</v>
      </c>
      <c r="P3" s="4" t="s">
        <v>33</v>
      </c>
      <c r="Q3" s="4">
        <v>0</v>
      </c>
      <c r="R3" s="7">
        <v>45209.0000115741</v>
      </c>
      <c r="S3" s="6">
        <v>45268</v>
      </c>
      <c r="T3" s="4" t="s">
        <v>34</v>
      </c>
      <c r="U3" s="4">
        <v>1768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45251</v>
      </c>
      <c r="G4" s="6">
        <v>45253</v>
      </c>
      <c r="H4" s="4">
        <v>2</v>
      </c>
      <c r="I4" s="4">
        <v>2</v>
      </c>
      <c r="J4" s="4">
        <v>4</v>
      </c>
      <c r="K4" s="4" t="s">
        <v>30</v>
      </c>
      <c r="L4" s="4">
        <v>3536</v>
      </c>
      <c r="M4" s="4">
        <v>3536</v>
      </c>
      <c r="N4" s="4" t="s">
        <v>41</v>
      </c>
      <c r="O4" s="4" t="s">
        <v>32</v>
      </c>
      <c r="P4" s="4" t="s">
        <v>33</v>
      </c>
      <c r="Q4" s="4">
        <v>0</v>
      </c>
      <c r="R4" s="7">
        <v>45227.0000115741</v>
      </c>
      <c r="S4" s="6">
        <v>45268</v>
      </c>
      <c r="T4" s="4" t="s">
        <v>34</v>
      </c>
      <c r="U4" s="4">
        <v>3536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45249</v>
      </c>
      <c r="G5" s="6">
        <v>45253</v>
      </c>
      <c r="H5" s="4">
        <v>1</v>
      </c>
      <c r="I5" s="4">
        <v>4</v>
      </c>
      <c r="J5" s="4">
        <v>4</v>
      </c>
      <c r="K5" s="4" t="s">
        <v>30</v>
      </c>
      <c r="L5" s="4">
        <v>3212</v>
      </c>
      <c r="M5" s="4">
        <v>3212</v>
      </c>
      <c r="N5" s="4" t="s">
        <v>46</v>
      </c>
      <c r="O5" s="4" t="s">
        <v>32</v>
      </c>
      <c r="P5" s="4" t="s">
        <v>33</v>
      </c>
      <c r="Q5" s="4">
        <v>0</v>
      </c>
      <c r="R5" s="7">
        <v>45244.0000115741</v>
      </c>
      <c r="S5" s="6">
        <v>45268</v>
      </c>
      <c r="T5" s="4" t="s">
        <v>34</v>
      </c>
      <c r="U5" s="4">
        <v>3212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45250</v>
      </c>
      <c r="G6" s="6">
        <v>45253</v>
      </c>
      <c r="H6" s="4">
        <v>1</v>
      </c>
      <c r="I6" s="4">
        <v>3</v>
      </c>
      <c r="J6" s="4">
        <v>3</v>
      </c>
      <c r="K6" s="4" t="s">
        <v>30</v>
      </c>
      <c r="L6" s="4">
        <v>1977</v>
      </c>
      <c r="M6" s="4">
        <v>1977</v>
      </c>
      <c r="N6" s="4" t="s">
        <v>52</v>
      </c>
      <c r="O6" s="4" t="s">
        <v>32</v>
      </c>
      <c r="P6" s="4" t="s">
        <v>33</v>
      </c>
      <c r="Q6" s="4">
        <v>0</v>
      </c>
      <c r="R6" s="7">
        <v>45244</v>
      </c>
      <c r="S6" s="6">
        <v>45268</v>
      </c>
      <c r="T6" s="4" t="s">
        <v>34</v>
      </c>
      <c r="U6" s="4">
        <v>1977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45251</v>
      </c>
      <c r="G7" s="6">
        <v>45253</v>
      </c>
      <c r="H7" s="4">
        <v>1</v>
      </c>
      <c r="I7" s="4">
        <v>2</v>
      </c>
      <c r="J7" s="4">
        <v>2</v>
      </c>
      <c r="K7" s="4" t="s">
        <v>30</v>
      </c>
      <c r="L7" s="4">
        <v>1606</v>
      </c>
      <c r="M7" s="4">
        <v>1606</v>
      </c>
      <c r="N7" s="4" t="s">
        <v>56</v>
      </c>
      <c r="O7" s="4" t="s">
        <v>32</v>
      </c>
      <c r="P7" s="4" t="s">
        <v>33</v>
      </c>
      <c r="Q7" s="4">
        <v>0</v>
      </c>
      <c r="R7" s="7">
        <v>45245.0000115741</v>
      </c>
      <c r="S7" s="6">
        <v>45268</v>
      </c>
      <c r="T7" s="4" t="s">
        <v>34</v>
      </c>
      <c r="U7" s="4">
        <v>1606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45251</v>
      </c>
      <c r="G8" s="6">
        <v>45253</v>
      </c>
      <c r="H8" s="4">
        <v>2</v>
      </c>
      <c r="I8" s="4">
        <v>2</v>
      </c>
      <c r="J8" s="4">
        <v>4</v>
      </c>
      <c r="K8" s="4" t="s">
        <v>30</v>
      </c>
      <c r="L8" s="4">
        <v>1976</v>
      </c>
      <c r="M8" s="4">
        <v>1976</v>
      </c>
      <c r="N8" s="4" t="s">
        <v>61</v>
      </c>
      <c r="O8" s="4" t="s">
        <v>32</v>
      </c>
      <c r="P8" s="4" t="s">
        <v>33</v>
      </c>
      <c r="Q8" s="4">
        <v>0</v>
      </c>
      <c r="R8" s="7">
        <v>45245</v>
      </c>
      <c r="S8" s="6">
        <v>45268</v>
      </c>
      <c r="T8" s="4" t="s">
        <v>34</v>
      </c>
      <c r="U8" s="4">
        <v>1976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50</v>
      </c>
      <c r="E9" s="4" t="s">
        <v>51</v>
      </c>
      <c r="F9" s="6">
        <v>45250</v>
      </c>
      <c r="G9" s="6">
        <v>45253</v>
      </c>
      <c r="H9" s="4">
        <v>1</v>
      </c>
      <c r="I9" s="4">
        <v>3</v>
      </c>
      <c r="J9" s="4">
        <v>3</v>
      </c>
      <c r="K9" s="4" t="s">
        <v>30</v>
      </c>
      <c r="L9" s="4">
        <v>1977</v>
      </c>
      <c r="M9" s="4">
        <v>1977</v>
      </c>
      <c r="N9" s="4" t="s">
        <v>65</v>
      </c>
      <c r="O9" s="4" t="s">
        <v>32</v>
      </c>
      <c r="P9" s="4" t="s">
        <v>33</v>
      </c>
      <c r="Q9" s="4">
        <v>0</v>
      </c>
      <c r="R9" s="7">
        <v>45245</v>
      </c>
      <c r="S9" s="6">
        <v>45268</v>
      </c>
      <c r="T9" s="4" t="s">
        <v>34</v>
      </c>
      <c r="U9" s="4">
        <v>1977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50</v>
      </c>
      <c r="E10" s="4" t="s">
        <v>69</v>
      </c>
      <c r="F10" s="6">
        <v>45250</v>
      </c>
      <c r="G10" s="6">
        <v>45253</v>
      </c>
      <c r="H10" s="4">
        <v>1</v>
      </c>
      <c r="I10" s="4">
        <v>3</v>
      </c>
      <c r="J10" s="4">
        <v>3</v>
      </c>
      <c r="K10" s="4" t="s">
        <v>30</v>
      </c>
      <c r="L10" s="4">
        <v>1977</v>
      </c>
      <c r="M10" s="4">
        <v>1977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45245.0000115741</v>
      </c>
      <c r="S10" s="6">
        <v>45268</v>
      </c>
      <c r="T10" s="4" t="s">
        <v>34</v>
      </c>
      <c r="U10" s="4">
        <v>1977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45252</v>
      </c>
      <c r="G11" s="6">
        <v>45253</v>
      </c>
      <c r="H11" s="4">
        <v>1</v>
      </c>
      <c r="I11" s="4">
        <v>1</v>
      </c>
      <c r="J11" s="4">
        <v>1</v>
      </c>
      <c r="K11" s="4" t="s">
        <v>30</v>
      </c>
      <c r="L11" s="4">
        <v>294</v>
      </c>
      <c r="M11" s="4">
        <v>294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45246</v>
      </c>
      <c r="S11" s="6">
        <v>45268</v>
      </c>
      <c r="T11" s="4" t="s">
        <v>34</v>
      </c>
      <c r="U11" s="4">
        <v>294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50</v>
      </c>
      <c r="E12" s="4" t="s">
        <v>51</v>
      </c>
      <c r="F12" s="6">
        <v>45251</v>
      </c>
      <c r="G12" s="6">
        <v>45253</v>
      </c>
      <c r="H12" s="4">
        <v>1</v>
      </c>
      <c r="I12" s="4">
        <v>2</v>
      </c>
      <c r="J12" s="4">
        <v>2</v>
      </c>
      <c r="K12" s="4" t="s">
        <v>30</v>
      </c>
      <c r="L12" s="4">
        <v>1318</v>
      </c>
      <c r="M12" s="4">
        <v>1318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45246.0000115741</v>
      </c>
      <c r="S12" s="6">
        <v>45268</v>
      </c>
      <c r="T12" s="4" t="s">
        <v>34</v>
      </c>
      <c r="U12" s="4">
        <v>1318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44</v>
      </c>
      <c r="E13" s="4" t="s">
        <v>45</v>
      </c>
      <c r="F13" s="6">
        <v>45251</v>
      </c>
      <c r="G13" s="6">
        <v>45253</v>
      </c>
      <c r="H13" s="4">
        <v>1</v>
      </c>
      <c r="I13" s="4">
        <v>2</v>
      </c>
      <c r="J13" s="4">
        <v>2</v>
      </c>
      <c r="K13" s="4" t="s">
        <v>30</v>
      </c>
      <c r="L13" s="4">
        <v>1648</v>
      </c>
      <c r="M13" s="4">
        <v>1648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45246</v>
      </c>
      <c r="S13" s="6">
        <v>45268</v>
      </c>
      <c r="T13" s="4" t="s">
        <v>34</v>
      </c>
      <c r="U13" s="4">
        <v>1648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74</v>
      </c>
      <c r="E14" s="4" t="s">
        <v>86</v>
      </c>
      <c r="F14" s="6">
        <v>45252</v>
      </c>
      <c r="G14" s="6">
        <v>45253</v>
      </c>
      <c r="H14" s="4">
        <v>2</v>
      </c>
      <c r="I14" s="4">
        <v>1</v>
      </c>
      <c r="J14" s="4">
        <v>2</v>
      </c>
      <c r="K14" s="4" t="s">
        <v>30</v>
      </c>
      <c r="L14" s="4">
        <v>588</v>
      </c>
      <c r="M14" s="4">
        <v>588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45250.0000115741</v>
      </c>
      <c r="S14" s="6">
        <v>45268</v>
      </c>
      <c r="T14" s="4" t="s">
        <v>34</v>
      </c>
      <c r="U14" s="4">
        <v>588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85</v>
      </c>
      <c r="B15" s="4" t="s">
        <v>26</v>
      </c>
      <c r="C15" s="4" t="s">
        <v>88</v>
      </c>
      <c r="D15" s="4" t="s">
        <v>74</v>
      </c>
      <c r="E15" s="4" t="s">
        <v>86</v>
      </c>
      <c r="F15" s="6">
        <v>45252</v>
      </c>
      <c r="G15" s="6">
        <v>45253</v>
      </c>
      <c r="H15" s="4">
        <v>2</v>
      </c>
      <c r="I15" s="4">
        <v>1</v>
      </c>
      <c r="J15" s="4">
        <v>2</v>
      </c>
      <c r="K15" s="4" t="s">
        <v>30</v>
      </c>
      <c r="L15" s="4">
        <v>-588</v>
      </c>
      <c r="M15" s="4">
        <v>-588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45250.0000115741</v>
      </c>
      <c r="S15" s="6">
        <v>45268</v>
      </c>
      <c r="T15" s="4" t="s">
        <v>34</v>
      </c>
      <c r="U15" s="4">
        <v>-588</v>
      </c>
      <c r="V15" s="4">
        <v>0</v>
      </c>
      <c r="W15" s="4">
        <v>0</v>
      </c>
      <c r="X15" s="4" t="s">
        <v>36</v>
      </c>
      <c r="Y1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2" sqref="A22:D25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spans="1:9">
      <c r="A2" s="5">
        <v>999227100588114</v>
      </c>
      <c r="B2" s="6">
        <v>45250</v>
      </c>
      <c r="C2" s="6">
        <v>45253</v>
      </c>
      <c r="D2" s="4">
        <v>2652</v>
      </c>
      <c r="E2" s="4" t="str">
        <f>VLOOKUP(A2,HOP!A:L,12,0)</f>
        <v>2652.00</v>
      </c>
      <c r="F2" s="4" t="str">
        <f>VLOOKUP(A2,HOP!A:C,3,0)</f>
        <v>4002213</v>
      </c>
      <c r="G2" s="4">
        <f>D2-E2</f>
        <v>0</v>
      </c>
      <c r="H2" s="4" t="str">
        <f>$H$1&amp;F2</f>
        <v>，4002213</v>
      </c>
      <c r="I2" s="4" t="str">
        <f>VLOOKUP(A2,HOP!A:U,21,0)</f>
        <v>直连</v>
      </c>
    </row>
    <row r="3" s="4" customFormat="1" spans="1:9">
      <c r="A3" s="5">
        <v>999227323759134</v>
      </c>
      <c r="B3" s="6">
        <v>45251</v>
      </c>
      <c r="C3" s="6">
        <v>45253</v>
      </c>
      <c r="D3" s="4">
        <v>1768</v>
      </c>
      <c r="E3" s="4" t="str">
        <f>VLOOKUP(A3,HOP!A:L,12,0)</f>
        <v>1768.00</v>
      </c>
      <c r="F3" s="4" t="str">
        <f>VLOOKUP(A3,HOP!A:C,3,0)</f>
        <v>4048541</v>
      </c>
      <c r="G3" s="4">
        <f t="shared" ref="G3:G14" si="0">D3-E3</f>
        <v>0</v>
      </c>
      <c r="H3" s="4" t="str">
        <f t="shared" ref="H3:H14" si="1">$H$1&amp;F3</f>
        <v>，4048541</v>
      </c>
      <c r="I3" s="4" t="str">
        <f>VLOOKUP(A3,HOP!A:U,21,0)</f>
        <v>直连</v>
      </c>
    </row>
    <row r="4" s="4" customFormat="1" spans="1:9">
      <c r="A4" s="5">
        <v>999228205826608</v>
      </c>
      <c r="B4" s="6">
        <v>45251</v>
      </c>
      <c r="C4" s="6">
        <v>45253</v>
      </c>
      <c r="D4" s="4">
        <v>3536</v>
      </c>
      <c r="E4" s="4" t="str">
        <f>VLOOKUP(A4,HOP!A:L,12,0)</f>
        <v>3536.00</v>
      </c>
      <c r="F4" s="4" t="str">
        <f>VLOOKUP(A4,HOP!A:C,3,0)</f>
        <v>4148099</v>
      </c>
      <c r="G4" s="4">
        <f t="shared" si="0"/>
        <v>0</v>
      </c>
      <c r="H4" s="4" t="str">
        <f t="shared" si="1"/>
        <v>，4148099</v>
      </c>
      <c r="I4" s="4" t="str">
        <f>VLOOKUP(A4,HOP!A:U,21,0)</f>
        <v>直连</v>
      </c>
    </row>
    <row r="5" s="4" customFormat="1" spans="1:9">
      <c r="A5" s="5">
        <v>999228474223857</v>
      </c>
      <c r="B5" s="6">
        <v>45249</v>
      </c>
      <c r="C5" s="6">
        <v>45253</v>
      </c>
      <c r="D5" s="4">
        <v>3212</v>
      </c>
      <c r="E5" s="4" t="str">
        <f>VLOOKUP(A5,HOP!A:L,12,0)</f>
        <v>3212.00</v>
      </c>
      <c r="F5" s="4" t="str">
        <f>VLOOKUP(A5,HOP!A:C,3,0)</f>
        <v>4254653</v>
      </c>
      <c r="G5" s="4">
        <f t="shared" si="0"/>
        <v>0</v>
      </c>
      <c r="H5" s="4" t="str">
        <f t="shared" si="1"/>
        <v>，4254653</v>
      </c>
      <c r="I5" s="4" t="str">
        <f>VLOOKUP(A5,HOP!A:U,21,0)</f>
        <v>直连</v>
      </c>
    </row>
    <row r="6" s="4" customFormat="1" spans="1:9">
      <c r="A6" s="5">
        <v>999228475488290</v>
      </c>
      <c r="B6" s="6">
        <v>45250</v>
      </c>
      <c r="C6" s="6">
        <v>45253</v>
      </c>
      <c r="D6" s="4">
        <v>1977</v>
      </c>
      <c r="E6" s="4" t="str">
        <f>VLOOKUP(A6,HOP!A:L,12,0)</f>
        <v>1977.00</v>
      </c>
      <c r="F6" s="4" t="str">
        <f>VLOOKUP(A6,HOP!A:C,3,0)</f>
        <v>4255342</v>
      </c>
      <c r="G6" s="4">
        <f t="shared" si="0"/>
        <v>0</v>
      </c>
      <c r="H6" s="4" t="str">
        <f t="shared" si="1"/>
        <v>，4255342</v>
      </c>
      <c r="I6" s="4" t="str">
        <f>VLOOKUP(A6,HOP!A:U,21,0)</f>
        <v>直连</v>
      </c>
    </row>
    <row r="7" s="4" customFormat="1" spans="1:9">
      <c r="A7" s="5">
        <v>999228487147550</v>
      </c>
      <c r="B7" s="6">
        <v>45251</v>
      </c>
      <c r="C7" s="6">
        <v>45253</v>
      </c>
      <c r="D7" s="4">
        <v>1606</v>
      </c>
      <c r="E7" s="4" t="str">
        <f>VLOOKUP(A7,HOP!A:L,12,0)</f>
        <v>1606.00</v>
      </c>
      <c r="F7" s="4" t="str">
        <f>VLOOKUP(A7,HOP!A:C,3,0)</f>
        <v>4258469</v>
      </c>
      <c r="G7" s="4">
        <f t="shared" si="0"/>
        <v>0</v>
      </c>
      <c r="H7" s="4" t="str">
        <f t="shared" si="1"/>
        <v>，4258469</v>
      </c>
      <c r="I7" s="4" t="str">
        <f>VLOOKUP(A7,HOP!A:U,21,0)</f>
        <v>直连</v>
      </c>
    </row>
    <row r="8" s="4" customFormat="1" spans="1:9">
      <c r="A8" s="5">
        <v>999228488528798</v>
      </c>
      <c r="B8" s="6">
        <v>45251</v>
      </c>
      <c r="C8" s="6">
        <v>45253</v>
      </c>
      <c r="D8" s="4">
        <v>1976</v>
      </c>
      <c r="E8" s="4" t="str">
        <f>VLOOKUP(A8,HOP!A:L,12,0)</f>
        <v>1976.00</v>
      </c>
      <c r="F8" s="4" t="str">
        <f>VLOOKUP(A8,HOP!A:C,3,0)</f>
        <v>4260040</v>
      </c>
      <c r="G8" s="4">
        <f t="shared" si="0"/>
        <v>0</v>
      </c>
      <c r="H8" s="4" t="str">
        <f t="shared" si="1"/>
        <v>，4260040</v>
      </c>
      <c r="I8" s="4" t="str">
        <f>VLOOKUP(A8,HOP!A:U,21,0)</f>
        <v>直连</v>
      </c>
    </row>
    <row r="9" s="4" customFormat="1" spans="1:10">
      <c r="A9" s="5">
        <v>999228488581564</v>
      </c>
      <c r="B9" s="6">
        <v>45250</v>
      </c>
      <c r="C9" s="6">
        <v>45253</v>
      </c>
      <c r="D9" s="4">
        <v>1977</v>
      </c>
      <c r="E9" s="4" t="e">
        <f>VLOOKUP(A9,HOP!A:L,12,0)</f>
        <v>#N/A</v>
      </c>
      <c r="F9" s="4">
        <v>4260309</v>
      </c>
      <c r="G9" s="4" t="e">
        <f t="shared" si="0"/>
        <v>#N/A</v>
      </c>
      <c r="H9" s="4" t="str">
        <f t="shared" si="1"/>
        <v>，4260309</v>
      </c>
      <c r="I9" s="4" t="s">
        <v>90</v>
      </c>
      <c r="J9" s="4" t="s">
        <v>91</v>
      </c>
    </row>
    <row r="10" s="4" customFormat="1" spans="1:9">
      <c r="A10" s="5">
        <v>999228488718496</v>
      </c>
      <c r="B10" s="6">
        <v>45250</v>
      </c>
      <c r="C10" s="6">
        <v>45253</v>
      </c>
      <c r="D10" s="4">
        <v>1977</v>
      </c>
      <c r="E10" s="4" t="str">
        <f>VLOOKUP(A10,HOP!A:L,12,0)</f>
        <v>1977.00</v>
      </c>
      <c r="F10" s="4" t="str">
        <f>VLOOKUP(A10,HOP!A:C,3,0)</f>
        <v>4260420</v>
      </c>
      <c r="G10" s="4">
        <f t="shared" si="0"/>
        <v>0</v>
      </c>
      <c r="H10" s="4" t="str">
        <f t="shared" si="1"/>
        <v>，4260420</v>
      </c>
      <c r="I10" s="4" t="str">
        <f>VLOOKUP(A10,HOP!A:U,21,0)</f>
        <v>直连</v>
      </c>
    </row>
    <row r="11" s="4" customFormat="1" hidden="1" spans="1:10">
      <c r="A11" s="5">
        <v>999228494204454</v>
      </c>
      <c r="B11" s="6">
        <v>45252</v>
      </c>
      <c r="C11" s="6">
        <v>45253</v>
      </c>
      <c r="D11" s="4">
        <v>294</v>
      </c>
      <c r="E11" s="4">
        <v>294</v>
      </c>
      <c r="F11" s="8" t="s">
        <v>92</v>
      </c>
      <c r="G11" s="4">
        <f t="shared" si="0"/>
        <v>0</v>
      </c>
      <c r="H11" s="4" t="str">
        <f t="shared" si="1"/>
        <v>，202311160813100068</v>
      </c>
      <c r="I11" s="4" t="e">
        <f>VLOOKUP(A11,HOP!A:U,21,0)</f>
        <v>#N/A</v>
      </c>
      <c r="J11" s="4">
        <v>11.16</v>
      </c>
    </row>
    <row r="12" s="4" customFormat="1" spans="1:9">
      <c r="A12" s="5">
        <v>999228500973470</v>
      </c>
      <c r="B12" s="6">
        <v>45251</v>
      </c>
      <c r="C12" s="6">
        <v>45253</v>
      </c>
      <c r="D12" s="4">
        <v>1318</v>
      </c>
      <c r="E12" s="4" t="str">
        <f>VLOOKUP(A12,HOP!A:L,12,0)</f>
        <v>1318.00</v>
      </c>
      <c r="F12" s="4" t="str">
        <f>VLOOKUP(A12,HOP!A:C,3,0)</f>
        <v>4266719</v>
      </c>
      <c r="G12" s="4">
        <f t="shared" si="0"/>
        <v>0</v>
      </c>
      <c r="H12" s="4" t="str">
        <f t="shared" si="1"/>
        <v>，4266719</v>
      </c>
      <c r="I12" s="4" t="str">
        <f>VLOOKUP(A12,HOP!A:U,21,0)</f>
        <v>直连</v>
      </c>
    </row>
    <row r="13" s="4" customFormat="1" spans="1:9">
      <c r="A13" s="5">
        <v>999228505601316</v>
      </c>
      <c r="B13" s="6">
        <v>45251</v>
      </c>
      <c r="C13" s="6">
        <v>45253</v>
      </c>
      <c r="D13" s="4">
        <v>1648</v>
      </c>
      <c r="E13" s="4" t="str">
        <f>VLOOKUP(A13,HOP!A:L,12,0)</f>
        <v>1648.00</v>
      </c>
      <c r="F13" s="4" t="str">
        <f>VLOOKUP(A13,HOP!A:C,3,0)</f>
        <v>4267466</v>
      </c>
      <c r="G13" s="4">
        <f t="shared" si="0"/>
        <v>0</v>
      </c>
      <c r="H13" s="4" t="str">
        <f t="shared" si="1"/>
        <v>，4267466</v>
      </c>
      <c r="I13" s="4" t="str">
        <f>VLOOKUP(A13,HOP!A:U,21,0)</f>
        <v>直连</v>
      </c>
    </row>
    <row r="14" s="4" customFormat="1" hidden="1" spans="1:9">
      <c r="A14" s="5">
        <v>999228559524106</v>
      </c>
      <c r="B14" s="6">
        <v>45252</v>
      </c>
      <c r="C14" s="6">
        <v>45253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6" spans="4:4">
      <c r="D16" s="4">
        <f>SUM(D2:D15)</f>
        <v>23941</v>
      </c>
    </row>
    <row r="22" spans="1:4">
      <c r="A22" s="4" t="s">
        <v>93</v>
      </c>
      <c r="C22" s="4">
        <v>23647</v>
      </c>
      <c r="D22" s="4">
        <v>25811</v>
      </c>
    </row>
    <row r="23" spans="1:4">
      <c r="A23" s="4" t="s">
        <v>94</v>
      </c>
      <c r="C23" s="4">
        <v>294</v>
      </c>
      <c r="D23" s="4">
        <v>320.9</v>
      </c>
    </row>
    <row r="24" spans="1:4">
      <c r="A24" s="4" t="s">
        <v>95</v>
      </c>
      <c r="C24" s="4">
        <f>SUBTOTAL(9,C22:C23)</f>
        <v>23941</v>
      </c>
      <c r="D24" s="4">
        <f>SUBTOTAL(9,D22:D23)</f>
        <v>26131.9</v>
      </c>
    </row>
    <row r="25" spans="1:1">
      <c r="A25" s="4" t="s">
        <v>96</v>
      </c>
    </row>
  </sheetData>
  <autoFilter ref="A1:XFD16">
    <filterColumn colId="3">
      <filters blank="1">
        <filter val="23941"/>
        <filter val="2652"/>
        <filter val="3212"/>
        <filter val="294"/>
        <filter val="1606"/>
        <filter val="1976"/>
        <filter val="3536"/>
        <filter val="1977"/>
        <filter val="1318"/>
        <filter val="1648"/>
        <filter val="1768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999228505601316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90</v>
      </c>
      <c r="V2" s="1" t="s">
        <v>132</v>
      </c>
    </row>
    <row r="3" s="1" customFormat="1" spans="1:22">
      <c r="A3" s="3">
        <v>999228500973470</v>
      </c>
      <c r="B3" s="1" t="s">
        <v>116</v>
      </c>
      <c r="C3" s="1" t="s">
        <v>133</v>
      </c>
      <c r="D3" s="1" t="s">
        <v>134</v>
      </c>
      <c r="E3" s="1" t="s">
        <v>135</v>
      </c>
      <c r="F3" s="1" t="s">
        <v>120</v>
      </c>
      <c r="G3" s="1" t="s">
        <v>121</v>
      </c>
      <c r="H3" s="1" t="s">
        <v>122</v>
      </c>
      <c r="I3" s="1" t="s">
        <v>136</v>
      </c>
      <c r="J3" s="1" t="s">
        <v>124</v>
      </c>
      <c r="K3" s="1" t="s">
        <v>136</v>
      </c>
      <c r="L3" s="1" t="s">
        <v>136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137</v>
      </c>
      <c r="S3" s="1" t="s">
        <v>130</v>
      </c>
      <c r="T3" s="1" t="s">
        <v>131</v>
      </c>
      <c r="U3" s="1" t="s">
        <v>90</v>
      </c>
      <c r="V3" s="1" t="s">
        <v>132</v>
      </c>
    </row>
    <row r="4" s="1" customFormat="1" spans="1:22">
      <c r="A4" s="3">
        <v>999228488718496</v>
      </c>
      <c r="B4" s="1" t="s">
        <v>138</v>
      </c>
      <c r="C4" s="1" t="s">
        <v>139</v>
      </c>
      <c r="D4" s="1" t="s">
        <v>134</v>
      </c>
      <c r="E4" s="1" t="s">
        <v>140</v>
      </c>
      <c r="F4" s="1" t="s">
        <v>141</v>
      </c>
      <c r="G4" s="1" t="s">
        <v>121</v>
      </c>
      <c r="H4" s="1" t="s">
        <v>122</v>
      </c>
      <c r="I4" s="1" t="s">
        <v>142</v>
      </c>
      <c r="J4" s="1" t="s">
        <v>124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90</v>
      </c>
      <c r="V4" s="1" t="s">
        <v>132</v>
      </c>
    </row>
    <row r="5" s="1" customFormat="1" spans="1:22">
      <c r="A5" s="3">
        <v>999228488528798</v>
      </c>
      <c r="B5" s="1" t="s">
        <v>138</v>
      </c>
      <c r="C5" s="1" t="s">
        <v>144</v>
      </c>
      <c r="D5" s="1" t="s">
        <v>145</v>
      </c>
      <c r="E5" s="1" t="s">
        <v>146</v>
      </c>
      <c r="F5" s="1" t="s">
        <v>120</v>
      </c>
      <c r="G5" s="1" t="s">
        <v>121</v>
      </c>
      <c r="H5" s="1" t="s">
        <v>122</v>
      </c>
      <c r="I5" s="1" t="s">
        <v>147</v>
      </c>
      <c r="J5" s="1" t="s">
        <v>124</v>
      </c>
      <c r="K5" s="1" t="s">
        <v>147</v>
      </c>
      <c r="L5" s="1" t="s">
        <v>147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148</v>
      </c>
      <c r="S5" s="1" t="s">
        <v>130</v>
      </c>
      <c r="T5" s="1" t="s">
        <v>131</v>
      </c>
      <c r="U5" s="1" t="s">
        <v>90</v>
      </c>
      <c r="V5" s="1" t="s">
        <v>132</v>
      </c>
    </row>
    <row r="6" s="1" customFormat="1" spans="1:22">
      <c r="A6" s="3">
        <v>999228487147550</v>
      </c>
      <c r="B6" s="1" t="s">
        <v>138</v>
      </c>
      <c r="C6" s="1" t="s">
        <v>149</v>
      </c>
      <c r="D6" s="1" t="s">
        <v>118</v>
      </c>
      <c r="E6" s="1" t="s">
        <v>150</v>
      </c>
      <c r="F6" s="1" t="s">
        <v>120</v>
      </c>
      <c r="G6" s="1" t="s">
        <v>121</v>
      </c>
      <c r="H6" s="1" t="s">
        <v>122</v>
      </c>
      <c r="I6" s="1" t="s">
        <v>151</v>
      </c>
      <c r="J6" s="1" t="s">
        <v>124</v>
      </c>
      <c r="K6" s="1" t="s">
        <v>151</v>
      </c>
      <c r="L6" s="1" t="s">
        <v>151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152</v>
      </c>
      <c r="S6" s="1" t="s">
        <v>130</v>
      </c>
      <c r="T6" s="1" t="s">
        <v>131</v>
      </c>
      <c r="U6" s="1" t="s">
        <v>90</v>
      </c>
      <c r="V6" s="1" t="s">
        <v>132</v>
      </c>
    </row>
    <row r="7" s="1" customFormat="1" spans="1:22">
      <c r="A7" s="3">
        <v>999228475488290</v>
      </c>
      <c r="B7" s="1" t="s">
        <v>153</v>
      </c>
      <c r="C7" s="1" t="s">
        <v>154</v>
      </c>
      <c r="D7" s="1" t="s">
        <v>134</v>
      </c>
      <c r="E7" s="1" t="s">
        <v>155</v>
      </c>
      <c r="F7" s="1" t="s">
        <v>141</v>
      </c>
      <c r="G7" s="1" t="s">
        <v>121</v>
      </c>
      <c r="H7" s="1" t="s">
        <v>122</v>
      </c>
      <c r="I7" s="1" t="s">
        <v>142</v>
      </c>
      <c r="J7" s="1" t="s">
        <v>124</v>
      </c>
      <c r="K7" s="1" t="s">
        <v>142</v>
      </c>
      <c r="L7" s="1" t="s">
        <v>142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156</v>
      </c>
      <c r="S7" s="1" t="s">
        <v>130</v>
      </c>
      <c r="T7" s="1" t="s">
        <v>131</v>
      </c>
      <c r="U7" s="1" t="s">
        <v>90</v>
      </c>
      <c r="V7" s="1" t="s">
        <v>132</v>
      </c>
    </row>
    <row r="8" s="1" customFormat="1" spans="1:22">
      <c r="A8" s="3">
        <v>999228474223857</v>
      </c>
      <c r="B8" s="1" t="s">
        <v>153</v>
      </c>
      <c r="C8" s="1" t="s">
        <v>157</v>
      </c>
      <c r="D8" s="1" t="s">
        <v>118</v>
      </c>
      <c r="E8" s="1" t="s">
        <v>158</v>
      </c>
      <c r="F8" s="1" t="s">
        <v>159</v>
      </c>
      <c r="G8" s="1" t="s">
        <v>121</v>
      </c>
      <c r="H8" s="1" t="s">
        <v>122</v>
      </c>
      <c r="I8" s="1" t="s">
        <v>160</v>
      </c>
      <c r="J8" s="1" t="s">
        <v>124</v>
      </c>
      <c r="K8" s="1" t="s">
        <v>160</v>
      </c>
      <c r="L8" s="1" t="s">
        <v>160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161</v>
      </c>
      <c r="S8" s="1" t="s">
        <v>130</v>
      </c>
      <c r="T8" s="1" t="s">
        <v>131</v>
      </c>
      <c r="U8" s="1" t="s">
        <v>90</v>
      </c>
      <c r="V8" s="1" t="s">
        <v>132</v>
      </c>
    </row>
    <row r="9" s="1" customFormat="1" spans="1:22">
      <c r="A9" s="3">
        <v>999228205826608</v>
      </c>
      <c r="B9" s="1" t="s">
        <v>162</v>
      </c>
      <c r="C9" s="1" t="s">
        <v>163</v>
      </c>
      <c r="D9" s="1" t="s">
        <v>164</v>
      </c>
      <c r="E9" s="1" t="s">
        <v>165</v>
      </c>
      <c r="F9" s="1" t="s">
        <v>120</v>
      </c>
      <c r="G9" s="1" t="s">
        <v>121</v>
      </c>
      <c r="H9" s="1" t="s">
        <v>122</v>
      </c>
      <c r="I9" s="1" t="s">
        <v>166</v>
      </c>
      <c r="J9" s="1" t="s">
        <v>124</v>
      </c>
      <c r="K9" s="1" t="s">
        <v>166</v>
      </c>
      <c r="L9" s="1" t="s">
        <v>166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167</v>
      </c>
      <c r="S9" s="1" t="s">
        <v>130</v>
      </c>
      <c r="T9" s="1" t="s">
        <v>131</v>
      </c>
      <c r="U9" s="1" t="s">
        <v>90</v>
      </c>
      <c r="V9" s="1" t="s">
        <v>132</v>
      </c>
    </row>
    <row r="10" s="1" customFormat="1" spans="1:22">
      <c r="A10" s="3">
        <v>999227323759134</v>
      </c>
      <c r="B10" s="1" t="s">
        <v>168</v>
      </c>
      <c r="C10" s="1" t="s">
        <v>169</v>
      </c>
      <c r="D10" s="1" t="s">
        <v>164</v>
      </c>
      <c r="E10" s="1" t="s">
        <v>170</v>
      </c>
      <c r="F10" s="1" t="s">
        <v>120</v>
      </c>
      <c r="G10" s="1" t="s">
        <v>121</v>
      </c>
      <c r="H10" s="1" t="s">
        <v>122</v>
      </c>
      <c r="I10" s="1" t="s">
        <v>171</v>
      </c>
      <c r="J10" s="1" t="s">
        <v>124</v>
      </c>
      <c r="K10" s="1" t="s">
        <v>171</v>
      </c>
      <c r="L10" s="1" t="s">
        <v>171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172</v>
      </c>
      <c r="S10" s="1" t="s">
        <v>130</v>
      </c>
      <c r="T10" s="1" t="s">
        <v>131</v>
      </c>
      <c r="U10" s="1" t="s">
        <v>90</v>
      </c>
      <c r="V10" s="1" t="s">
        <v>132</v>
      </c>
    </row>
    <row r="11" s="1" customFormat="1" spans="1:22">
      <c r="A11" s="3">
        <v>999227100588114</v>
      </c>
      <c r="B11" s="1" t="s">
        <v>173</v>
      </c>
      <c r="C11" s="1" t="s">
        <v>174</v>
      </c>
      <c r="D11" s="1" t="s">
        <v>164</v>
      </c>
      <c r="E11" s="1" t="s">
        <v>175</v>
      </c>
      <c r="F11" s="1" t="s">
        <v>141</v>
      </c>
      <c r="G11" s="1" t="s">
        <v>121</v>
      </c>
      <c r="H11" s="1" t="s">
        <v>122</v>
      </c>
      <c r="I11" s="1" t="s">
        <v>176</v>
      </c>
      <c r="J11" s="1" t="s">
        <v>124</v>
      </c>
      <c r="K11" s="1" t="s">
        <v>176</v>
      </c>
      <c r="L11" s="1" t="s">
        <v>176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128</v>
      </c>
      <c r="R11" s="1" t="s">
        <v>177</v>
      </c>
      <c r="S11" s="1" t="s">
        <v>130</v>
      </c>
      <c r="T11" s="1" t="s">
        <v>131</v>
      </c>
      <c r="U11" s="1" t="s">
        <v>90</v>
      </c>
      <c r="V11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2023-12-08T01:45:51Z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