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<sst xmlns="http://schemas.openxmlformats.org/spreadsheetml/2006/main" count="362" uniqueCount="166">
  <si>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</si>
  <si>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</si>
  <si>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</si>
  <si>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</si>
  <si>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</si>
  <si>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</si>
  <si>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</si>
  <si>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</si>
  <si>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</si>
  <si>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</si>
  <si>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</si>
  <si>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</si>
  <si>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</si>
  <si>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</si>
  <si>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</si>
  <si>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</si>
  <si>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</si>
  <si>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</si>
  <si>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</si>
  <si>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</si>
  <si>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</si>
  <si>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</si>
  <si>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</si>
  <si>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</si>
  <si>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</si>
  <si>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999227052547060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</si>
  <si>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</si>
  <si>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</si>
  <si>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</si>
  <si>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</si>
  <si>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</si>
  <si>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LI/CHEN,Zhang/Ying</t>
  </si>
  <si>
    <t>CA363231209CNY</t>
  </si>
  <si>
    <t>未提现</t>
  </si>
  <si>
    <t>携程开票</t>
  </si>
  <si>
    <t xml:space="preserve">3990442	</t>
  </si>
  <si>
    <t xml:space="preserve">	</t>
  </si>
  <si>
    <t xml:space="preserve">999227305828921	</t>
  </si>
  <si>
    <t>QIAN/LIN</t>
  </si>
  <si>
    <t xml:space="preserve">4042843	</t>
  </si>
  <si>
    <t xml:space="preserve">999228169892392	</t>
  </si>
  <si>
    <t>DAI/XIANGPING,AN/PENGQI</t>
  </si>
  <si>
    <t xml:space="preserve">4145807	</t>
  </si>
  <si>
    <t xml:space="preserve">999228368764886	</t>
  </si>
  <si>
    <t>[香港]历山酒店(Hotel Alexandra)(105646626)</t>
  </si>
  <si>
    <t>方块客房 (城市景观)(至少提前5天预订)(至少连住2晚及以上)&lt;双人入住&gt;&lt;内宾&gt;&lt;无早&gt;</t>
  </si>
  <si>
    <t>BAI/JIAYI</t>
  </si>
  <si>
    <t xml:space="preserve">4220922	</t>
  </si>
  <si>
    <t xml:space="preserve">221025	</t>
  </si>
  <si>
    <t xml:space="preserve">999228473696810	</t>
  </si>
  <si>
    <t>[香港]香港九龙酒店(The Kowloon Hotel)(9826444)</t>
  </si>
  <si>
    <t>高级房（双人床）(至少提前5天预订)(至少连住2晚及以上)&lt;双人入住&gt;&lt;内宾&gt;&lt;无早&gt;</t>
  </si>
  <si>
    <t>ZHANG/XINLIN,JIN/PENG</t>
  </si>
  <si>
    <t xml:space="preserve">4254289	</t>
  </si>
  <si>
    <t xml:space="preserve">13090090	</t>
  </si>
  <si>
    <t xml:space="preserve">999228489371180	</t>
  </si>
  <si>
    <t>TANG/MIAOJIE,ZHANG/YU</t>
  </si>
  <si>
    <t xml:space="preserve">4261689	</t>
  </si>
  <si>
    <t xml:space="preserve">13090453	</t>
  </si>
  <si>
    <t xml:space="preserve">999228494697708	</t>
  </si>
  <si>
    <t>梅花客房 (城市景观)(至少提前5天预订)(至少连住2晚及以上)&lt;双人入住&gt;&lt;内宾&gt;&lt;无早&gt;</t>
  </si>
  <si>
    <t>liu/huihong</t>
  </si>
  <si>
    <t xml:space="preserve">4263728	</t>
  </si>
  <si>
    <t xml:space="preserve">13090450	</t>
  </si>
  <si>
    <t xml:space="preserve">999228495817908	</t>
  </si>
  <si>
    <t>豪华房(至少提前5天预订)(至少连住2晚及以上)&lt;双人入住&gt;&lt;内宾&gt;&lt;无早&gt;</t>
  </si>
  <si>
    <t>QI/JIANING,ZHANG/LINGYUN</t>
  </si>
  <si>
    <t xml:space="preserve">4264197	</t>
  </si>
  <si>
    <t xml:space="preserve">999228554700343	</t>
  </si>
  <si>
    <t>[梅州]梅州白天鹅迎宾馆(100697959)</t>
  </si>
  <si>
    <t>商务江景大床房&lt;超值特惠&gt;&lt;双人入住&gt;&lt;日历房套餐高价值&gt;&lt;单早&gt;&lt;新酒店礼盒&gt;</t>
  </si>
  <si>
    <t>杨志远,高佩英,苏慧萍,刘楚荆,陈敏,张亚森,蔡园杰</t>
  </si>
  <si>
    <t xml:space="preserve">999228597459576	</t>
  </si>
  <si>
    <t>[梅州]梅州昌盛豪生大酒店(45834822)</t>
  </si>
  <si>
    <t>柚见汝——非遗大床房&lt;双人入住&gt;&lt;限量特惠&gt;&lt;单早&gt;</t>
  </si>
  <si>
    <t>丁胜利</t>
  </si>
  <si>
    <t xml:space="preserve">999228602203205	</t>
  </si>
  <si>
    <t>吕瑞芳</t>
  </si>
  <si>
    <t xml:space="preserve">616323	</t>
  </si>
  <si>
    <t>，</t>
  </si>
  <si>
    <t>999228554700343</t>
  </si>
  <si>
    <t>202311201630180021</t>
  </si>
  <si>
    <t>999228597459576</t>
  </si>
  <si>
    <t>202311231430550068</t>
  </si>
  <si>
    <t>999228602203205</t>
  </si>
  <si>
    <t>202311231933290020</t>
  </si>
  <si>
    <t>A231209092347481</t>
  </si>
  <si>
    <t>房集：i231209092240  2826.8元</t>
  </si>
  <si>
    <t>CNY / HKD 当前参考汇率: 1.086590388</t>
  </si>
  <si>
    <t>总计：28051.2 CNY/
30480.16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</si>
  <si>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</si>
  <si>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</si>
  <si>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</si>
  <si>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</si>
  <si>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</si>
  <si>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</si>
  <si>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</si>
  <si>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</si>
  <si>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</si>
  <si>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</si>
  <si>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</si>
  <si>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</si>
  <si>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</si>
  <si>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</si>
  <si>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</si>
  <si>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</si>
  <si>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</si>
  <si>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</si>
  <si>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</si>
  <si>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2023-11-16</t>
  </si>
  <si>
    <t>4264197</t>
  </si>
  <si>
    <t>香港九龙酒店</t>
  </si>
  <si>
    <t>QI JIANING,ZHANG LINGYUN</t>
  </si>
  <si>
    <t>2023-11-21</t>
  </si>
  <si>
    <t>2023-11-24</t>
  </si>
  <si>
    <t>退房日周结</t>
  </si>
  <si>
    <t>5562.00</t>
  </si>
  <si>
    <t>RMB</t>
  </si>
  <si>
    <t>0</t>
  </si>
  <si>
    <t>0.00</t>
  </si>
  <si>
    <t>携程国内直连(DD)</t>
  </si>
  <si>
    <t>01.011249</t>
  </si>
  <si>
    <t>2023-11-16 10:22:51</t>
  </si>
  <si>
    <t>否</t>
  </si>
  <si>
    <t>汇智国际旅游发展有限公司</t>
  </si>
  <si>
    <t>直连</t>
  </si>
  <si>
    <t>中国</t>
  </si>
  <si>
    <t>4263728</t>
  </si>
  <si>
    <t>历山酒店</t>
  </si>
  <si>
    <t>liu huihong</t>
  </si>
  <si>
    <t>2023-11-22</t>
  </si>
  <si>
    <t>1318.00</t>
  </si>
  <si>
    <t>2023-11-16 08:34:45</t>
  </si>
  <si>
    <t>2023-11-15</t>
  </si>
  <si>
    <t>4261689</t>
  </si>
  <si>
    <t>TANG MIAOJIE,ZHANG YU</t>
  </si>
  <si>
    <t>2442.00</t>
  </si>
  <si>
    <t>2023-11-16 08:40:33</t>
  </si>
  <si>
    <t>2023-11-14</t>
  </si>
  <si>
    <t>4254289</t>
  </si>
  <si>
    <t>ZHANG XINLIN,JIN PENG</t>
  </si>
  <si>
    <t>2409.00</t>
  </si>
  <si>
    <t>2023-11-15 09:29:01</t>
  </si>
  <si>
    <t>2023-11-09</t>
  </si>
  <si>
    <t>4220922</t>
  </si>
  <si>
    <t>BAI JIAYI</t>
  </si>
  <si>
    <t>2023-11-19</t>
  </si>
  <si>
    <t>3295.00</t>
  </si>
  <si>
    <t>2023-11-09 13:23:06</t>
  </si>
  <si>
    <t>2023-10-28</t>
  </si>
  <si>
    <t>4145807</t>
  </si>
  <si>
    <t>香港都会海逸酒店</t>
  </si>
  <si>
    <t>DAI XIANGPING,AN PENGQI</t>
  </si>
  <si>
    <t>2023-11-18</t>
  </si>
  <si>
    <t>5773.00</t>
  </si>
  <si>
    <t>2023-11-01 10:31:05</t>
  </si>
  <si>
    <t>2023-10-09</t>
  </si>
  <si>
    <t>4042843</t>
  </si>
  <si>
    <t>QIAN LIN</t>
  </si>
  <si>
    <t>1768.00</t>
  </si>
  <si>
    <t>2023-10-30 15:10:58</t>
  </si>
  <si>
    <t>2023-09-26</t>
  </si>
  <si>
    <t>3990442</t>
  </si>
  <si>
    <t>LI CHEN,Zhang Ying</t>
  </si>
  <si>
    <t>2652.00</t>
  </si>
  <si>
    <t>2023-10-31 16:19:05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</si>
</sst>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361950</xdr:colOff>
      <xdr:row>56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6775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45251</v>
      </c>
      <c r="G2" s="6">
        <v>45254</v>
      </c>
      <c r="H2" s="4">
        <v>1</v>
      </c>
      <c r="I2" s="4">
        <v>3</v>
      </c>
      <c r="J2" s="4">
        <v>3</v>
      </c>
      <c r="K2" s="4" t="s">
        <v>30</v>
      </c>
      <c r="L2" s="4">
        <v>2652</v>
      </c>
      <c r="M2" s="4">
        <v>2652</v>
      </c>
      <c r="N2" s="4" t="s">
        <v>31</v>
      </c>
      <c r="O2" s="4" t="s">
        <v>32</v>
      </c>
      <c r="P2" s="4" t="s">
        <v>33</v>
      </c>
      <c r="Q2" s="4">
        <v>0</v>
      </c>
      <c r="R2" s="8">
        <v>45195</v>
      </c>
      <c r="S2" s="6">
        <v>45269</v>
      </c>
      <c r="T2" s="4" t="s">
        <v>34</v>
      </c>
      <c r="U2" s="4">
        <v>2652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45252</v>
      </c>
      <c r="G3" s="6">
        <v>45254</v>
      </c>
      <c r="H3" s="4">
        <v>1</v>
      </c>
      <c r="I3" s="4">
        <v>2</v>
      </c>
      <c r="J3" s="4">
        <v>2</v>
      </c>
      <c r="K3" s="4" t="s">
        <v>30</v>
      </c>
      <c r="L3" s="4">
        <v>1768</v>
      </c>
      <c r="M3" s="4">
        <v>1768</v>
      </c>
      <c r="N3" s="4" t="s">
        <v>38</v>
      </c>
      <c r="O3" s="4" t="s">
        <v>32</v>
      </c>
      <c r="P3" s="4" t="s">
        <v>33</v>
      </c>
      <c r="Q3" s="4">
        <v>0</v>
      </c>
      <c r="R3" s="8">
        <v>45208</v>
      </c>
      <c r="S3" s="6">
        <v>45269</v>
      </c>
      <c r="T3" s="4" t="s">
        <v>34</v>
      </c>
      <c r="U3" s="4">
        <v>1768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45248</v>
      </c>
      <c r="G4" s="6">
        <v>45254</v>
      </c>
      <c r="H4" s="4">
        <v>1</v>
      </c>
      <c r="I4" s="4">
        <v>6</v>
      </c>
      <c r="J4" s="4">
        <v>6</v>
      </c>
      <c r="K4" s="4" t="s">
        <v>30</v>
      </c>
      <c r="L4" s="4">
        <v>5773</v>
      </c>
      <c r="M4" s="4">
        <v>5773</v>
      </c>
      <c r="N4" s="4" t="s">
        <v>41</v>
      </c>
      <c r="O4" s="4" t="s">
        <v>32</v>
      </c>
      <c r="P4" s="4" t="s">
        <v>33</v>
      </c>
      <c r="Q4" s="4">
        <v>0</v>
      </c>
      <c r="R4" s="8">
        <v>45227.0000115741</v>
      </c>
      <c r="S4" s="6">
        <v>45269</v>
      </c>
      <c r="T4" s="4" t="s">
        <v>34</v>
      </c>
      <c r="U4" s="4">
        <v>5773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45249</v>
      </c>
      <c r="G5" s="6">
        <v>45254</v>
      </c>
      <c r="H5" s="4">
        <v>1</v>
      </c>
      <c r="I5" s="4">
        <v>5</v>
      </c>
      <c r="J5" s="4">
        <v>5</v>
      </c>
      <c r="K5" s="4" t="s">
        <v>30</v>
      </c>
      <c r="L5" s="4">
        <v>3295</v>
      </c>
      <c r="M5" s="4">
        <v>3295</v>
      </c>
      <c r="N5" s="4" t="s">
        <v>46</v>
      </c>
      <c r="O5" s="4" t="s">
        <v>32</v>
      </c>
      <c r="P5" s="4" t="s">
        <v>33</v>
      </c>
      <c r="Q5" s="4">
        <v>0</v>
      </c>
      <c r="R5" s="8">
        <v>45239</v>
      </c>
      <c r="S5" s="6">
        <v>45269</v>
      </c>
      <c r="T5" s="4" t="s">
        <v>34</v>
      </c>
      <c r="U5" s="4">
        <v>3295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45251</v>
      </c>
      <c r="G6" s="6">
        <v>45254</v>
      </c>
      <c r="H6" s="4">
        <v>1</v>
      </c>
      <c r="I6" s="4">
        <v>3</v>
      </c>
      <c r="J6" s="4">
        <v>3</v>
      </c>
      <c r="K6" s="4" t="s">
        <v>30</v>
      </c>
      <c r="L6" s="4">
        <v>2409</v>
      </c>
      <c r="M6" s="4">
        <v>2409</v>
      </c>
      <c r="N6" s="4" t="s">
        <v>52</v>
      </c>
      <c r="O6" s="4" t="s">
        <v>32</v>
      </c>
      <c r="P6" s="4" t="s">
        <v>33</v>
      </c>
      <c r="Q6" s="4">
        <v>0</v>
      </c>
      <c r="R6" s="8">
        <v>45244.0000115741</v>
      </c>
      <c r="S6" s="6">
        <v>45269</v>
      </c>
      <c r="T6" s="4" t="s">
        <v>34</v>
      </c>
      <c r="U6" s="4">
        <v>2409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45251</v>
      </c>
      <c r="G7" s="6">
        <v>45254</v>
      </c>
      <c r="H7" s="4">
        <v>1</v>
      </c>
      <c r="I7" s="4">
        <v>3</v>
      </c>
      <c r="J7" s="4">
        <v>3</v>
      </c>
      <c r="K7" s="4" t="s">
        <v>30</v>
      </c>
      <c r="L7" s="4">
        <v>2442</v>
      </c>
      <c r="M7" s="4">
        <v>2442</v>
      </c>
      <c r="N7" s="4" t="s">
        <v>56</v>
      </c>
      <c r="O7" s="4" t="s">
        <v>32</v>
      </c>
      <c r="P7" s="4" t="s">
        <v>33</v>
      </c>
      <c r="Q7" s="4">
        <v>0</v>
      </c>
      <c r="R7" s="8">
        <v>45245.0000115741</v>
      </c>
      <c r="S7" s="6">
        <v>45269</v>
      </c>
      <c r="T7" s="4" t="s">
        <v>34</v>
      </c>
      <c r="U7" s="4">
        <v>2442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44</v>
      </c>
      <c r="E8" s="4" t="s">
        <v>60</v>
      </c>
      <c r="F8" s="6">
        <v>45252</v>
      </c>
      <c r="G8" s="6">
        <v>45254</v>
      </c>
      <c r="H8" s="4">
        <v>1</v>
      </c>
      <c r="I8" s="4">
        <v>2</v>
      </c>
      <c r="J8" s="4">
        <v>2</v>
      </c>
      <c r="K8" s="4" t="s">
        <v>30</v>
      </c>
      <c r="L8" s="4">
        <v>1318</v>
      </c>
      <c r="M8" s="4">
        <v>1318</v>
      </c>
      <c r="N8" s="4" t="s">
        <v>61</v>
      </c>
      <c r="O8" s="4" t="s">
        <v>32</v>
      </c>
      <c r="P8" s="4" t="s">
        <v>33</v>
      </c>
      <c r="Q8" s="4">
        <v>0</v>
      </c>
      <c r="R8" s="8">
        <v>45246</v>
      </c>
      <c r="S8" s="6">
        <v>45269</v>
      </c>
      <c r="T8" s="4" t="s">
        <v>34</v>
      </c>
      <c r="U8" s="4">
        <v>1318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50</v>
      </c>
      <c r="E9" s="4" t="s">
        <v>65</v>
      </c>
      <c r="F9" s="6">
        <v>45251</v>
      </c>
      <c r="G9" s="6">
        <v>45254</v>
      </c>
      <c r="H9" s="4">
        <v>2</v>
      </c>
      <c r="I9" s="4">
        <v>3</v>
      </c>
      <c r="J9" s="4">
        <v>6</v>
      </c>
      <c r="K9" s="4" t="s">
        <v>30</v>
      </c>
      <c r="L9" s="4">
        <v>5562</v>
      </c>
      <c r="M9" s="4">
        <v>5562</v>
      </c>
      <c r="N9" s="4" t="s">
        <v>66</v>
      </c>
      <c r="O9" s="4" t="s">
        <v>32</v>
      </c>
      <c r="P9" s="4" t="s">
        <v>33</v>
      </c>
      <c r="Q9" s="4">
        <v>0</v>
      </c>
      <c r="R9" s="8">
        <v>45246.0000115741</v>
      </c>
      <c r="S9" s="6">
        <v>45269</v>
      </c>
      <c r="T9" s="4" t="s">
        <v>34</v>
      </c>
      <c r="U9" s="4">
        <v>5562</v>
      </c>
      <c r="V9" s="4">
        <v>0</v>
      </c>
      <c r="W9" s="4">
        <v>0</v>
      </c>
      <c r="X9" s="4" t="s">
        <v>67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45253</v>
      </c>
      <c r="G10" s="6">
        <v>45254</v>
      </c>
      <c r="H10" s="4">
        <v>7</v>
      </c>
      <c r="I10" s="4">
        <v>1</v>
      </c>
      <c r="J10" s="4">
        <v>7</v>
      </c>
      <c r="K10" s="4" t="s">
        <v>30</v>
      </c>
      <c r="L10" s="4">
        <v>2058</v>
      </c>
      <c r="M10" s="4">
        <v>2058</v>
      </c>
      <c r="N10" s="4" t="s">
        <v>71</v>
      </c>
      <c r="O10" s="4" t="s">
        <v>32</v>
      </c>
      <c r="P10" s="4" t="s">
        <v>33</v>
      </c>
      <c r="Q10" s="4">
        <v>0</v>
      </c>
      <c r="R10" s="8">
        <v>45250</v>
      </c>
      <c r="S10" s="6">
        <v>45269</v>
      </c>
      <c r="T10" s="4" t="s">
        <v>34</v>
      </c>
      <c r="U10" s="4">
        <v>2058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45253</v>
      </c>
      <c r="G11" s="6">
        <v>45254</v>
      </c>
      <c r="H11" s="4">
        <v>1</v>
      </c>
      <c r="I11" s="4">
        <v>1</v>
      </c>
      <c r="J11" s="4">
        <v>1</v>
      </c>
      <c r="K11" s="4" t="s">
        <v>30</v>
      </c>
      <c r="L11" s="4">
        <v>387.1</v>
      </c>
      <c r="M11" s="4">
        <v>387.1</v>
      </c>
      <c r="N11" s="4" t="s">
        <v>75</v>
      </c>
      <c r="O11" s="4" t="s">
        <v>32</v>
      </c>
      <c r="P11" s="4" t="s">
        <v>33</v>
      </c>
      <c r="Q11" s="4">
        <v>0</v>
      </c>
      <c r="R11" s="8">
        <v>45253.0000115741</v>
      </c>
      <c r="S11" s="6">
        <v>45269</v>
      </c>
      <c r="T11" s="4" t="s">
        <v>34</v>
      </c>
      <c r="U11" s="4">
        <v>387.1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45253</v>
      </c>
      <c r="G12" s="6">
        <v>45254</v>
      </c>
      <c r="H12" s="4">
        <v>1</v>
      </c>
      <c r="I12" s="4">
        <v>1</v>
      </c>
      <c r="J12" s="4">
        <v>1</v>
      </c>
      <c r="K12" s="4" t="s">
        <v>30</v>
      </c>
      <c r="L12" s="4">
        <v>387.1</v>
      </c>
      <c r="M12" s="4">
        <v>387.1</v>
      </c>
      <c r="N12" s="4" t="s">
        <v>77</v>
      </c>
      <c r="O12" s="4" t="s">
        <v>32</v>
      </c>
      <c r="P12" s="4" t="s">
        <v>33</v>
      </c>
      <c r="Q12" s="4">
        <v>0</v>
      </c>
      <c r="R12" s="8">
        <v>45253.0000115741</v>
      </c>
      <c r="S12" s="6">
        <v>45269</v>
      </c>
      <c r="T12" s="4" t="s">
        <v>34</v>
      </c>
      <c r="U12" s="4">
        <v>387.1</v>
      </c>
      <c r="V12" s="4">
        <v>0</v>
      </c>
      <c r="W12" s="4">
        <v>0</v>
      </c>
      <c r="X12" s="4" t="s">
        <v>36</v>
      </c>
      <c r="Y12" s="4" t="s">
        <v>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9" sqref="A19:D22"/>
    </sheetView>
  </sheetViews>
  <sheetFormatPr defaultColWidth="9" defaultRowHeight="13.5"/>
  <cols>
    <col min="1" max="1" width="12.625" style="4"/>
    <col min="2" max="3" width="11.5" style="4"/>
    <col min="4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5">
        <v>999227052547060</v>
      </c>
      <c r="B2" s="6">
        <v>45251</v>
      </c>
      <c r="C2" s="6">
        <v>45254</v>
      </c>
      <c r="D2" s="4">
        <v>2652</v>
      </c>
      <c r="E2" s="4" t="str">
        <f>VLOOKUP(A2,HOP!A:L,12,0)</f>
        <v>2652.00</v>
      </c>
      <c r="F2" s="4" t="str">
        <f>VLOOKUP(A2,HOP!A:C,3,0)</f>
        <v>3990442</v>
      </c>
      <c r="G2" s="4">
        <f>D2-E2</f>
        <v>0</v>
      </c>
      <c r="H2" s="4" t="str">
        <f>$H$1&amp;F2</f>
        <v>，3990442</v>
      </c>
      <c r="I2" s="4" t="str">
        <f>VLOOKUP(A2,HOP!A:U,21,0)</f>
        <v>直连</v>
      </c>
    </row>
    <row r="3" s="4" customFormat="1" spans="1:9">
      <c r="A3" s="5">
        <v>999227305828921</v>
      </c>
      <c r="B3" s="6">
        <v>45252</v>
      </c>
      <c r="C3" s="6">
        <v>45254</v>
      </c>
      <c r="D3" s="4">
        <v>1768</v>
      </c>
      <c r="E3" s="4" t="str">
        <f>VLOOKUP(A3,HOP!A:L,12,0)</f>
        <v>1768.00</v>
      </c>
      <c r="F3" s="4" t="str">
        <f>VLOOKUP(A3,HOP!A:C,3,0)</f>
        <v>4042843</v>
      </c>
      <c r="G3" s="4">
        <f t="shared" ref="G3:G12" si="0">D3-E3</f>
        <v>0</v>
      </c>
      <c r="H3" s="4" t="str">
        <f t="shared" ref="H3:H12" si="1">$H$1&amp;F3</f>
        <v>，4042843</v>
      </c>
      <c r="I3" s="4" t="str">
        <f>VLOOKUP(A3,HOP!A:U,21,0)</f>
        <v>直连</v>
      </c>
    </row>
    <row r="4" s="4" customFormat="1" spans="1:9">
      <c r="A4" s="5">
        <v>999228169892392</v>
      </c>
      <c r="B4" s="6">
        <v>45248</v>
      </c>
      <c r="C4" s="6">
        <v>45254</v>
      </c>
      <c r="D4" s="4">
        <v>5773</v>
      </c>
      <c r="E4" s="4" t="str">
        <f>VLOOKUP(A4,HOP!A:L,12,0)</f>
        <v>5773.00</v>
      </c>
      <c r="F4" s="4" t="str">
        <f>VLOOKUP(A4,HOP!A:C,3,0)</f>
        <v>4145807</v>
      </c>
      <c r="G4" s="4">
        <f t="shared" si="0"/>
        <v>0</v>
      </c>
      <c r="H4" s="4" t="str">
        <f t="shared" si="1"/>
        <v>，4145807</v>
      </c>
      <c r="I4" s="4" t="str">
        <f>VLOOKUP(A4,HOP!A:U,21,0)</f>
        <v>直连</v>
      </c>
    </row>
    <row r="5" s="4" customFormat="1" spans="1:9">
      <c r="A5" s="5">
        <v>999228368764886</v>
      </c>
      <c r="B5" s="6">
        <v>45249</v>
      </c>
      <c r="C5" s="6">
        <v>45254</v>
      </c>
      <c r="D5" s="4">
        <v>3295</v>
      </c>
      <c r="E5" s="4" t="str">
        <f>VLOOKUP(A5,HOP!A:L,12,0)</f>
        <v>3295.00</v>
      </c>
      <c r="F5" s="4" t="str">
        <f>VLOOKUP(A5,HOP!A:C,3,0)</f>
        <v>4220922</v>
      </c>
      <c r="G5" s="4">
        <f t="shared" si="0"/>
        <v>0</v>
      </c>
      <c r="H5" s="4" t="str">
        <f t="shared" si="1"/>
        <v>，4220922</v>
      </c>
      <c r="I5" s="4" t="str">
        <f>VLOOKUP(A5,HOP!A:U,21,0)</f>
        <v>直连</v>
      </c>
    </row>
    <row r="6" s="4" customFormat="1" spans="1:9">
      <c r="A6" s="5">
        <v>999228473696810</v>
      </c>
      <c r="B6" s="6">
        <v>45251</v>
      </c>
      <c r="C6" s="6">
        <v>45254</v>
      </c>
      <c r="D6" s="4">
        <v>2409</v>
      </c>
      <c r="E6" s="4" t="str">
        <f>VLOOKUP(A6,HOP!A:L,12,0)</f>
        <v>2409.00</v>
      </c>
      <c r="F6" s="4" t="str">
        <f>VLOOKUP(A6,HOP!A:C,3,0)</f>
        <v>4254289</v>
      </c>
      <c r="G6" s="4">
        <f t="shared" si="0"/>
        <v>0</v>
      </c>
      <c r="H6" s="4" t="str">
        <f t="shared" si="1"/>
        <v>，4254289</v>
      </c>
      <c r="I6" s="4" t="str">
        <f>VLOOKUP(A6,HOP!A:U,21,0)</f>
        <v>直连</v>
      </c>
    </row>
    <row r="7" s="4" customFormat="1" spans="1:9">
      <c r="A7" s="5">
        <v>999228489371180</v>
      </c>
      <c r="B7" s="6">
        <v>45251</v>
      </c>
      <c r="C7" s="6">
        <v>45254</v>
      </c>
      <c r="D7" s="4">
        <v>2442</v>
      </c>
      <c r="E7" s="4" t="str">
        <f>VLOOKUP(A7,HOP!A:L,12,0)</f>
        <v>2442.00</v>
      </c>
      <c r="F7" s="4" t="str">
        <f>VLOOKUP(A7,HOP!A:C,3,0)</f>
        <v>4261689</v>
      </c>
      <c r="G7" s="4">
        <f t="shared" si="0"/>
        <v>0</v>
      </c>
      <c r="H7" s="4" t="str">
        <f t="shared" si="1"/>
        <v>，4261689</v>
      </c>
      <c r="I7" s="4" t="str">
        <f>VLOOKUP(A7,HOP!A:U,21,0)</f>
        <v>直连</v>
      </c>
    </row>
    <row r="8" s="4" customFormat="1" spans="1:9">
      <c r="A8" s="5">
        <v>999228494697708</v>
      </c>
      <c r="B8" s="6">
        <v>45252</v>
      </c>
      <c r="C8" s="6">
        <v>45254</v>
      </c>
      <c r="D8" s="4">
        <v>1318</v>
      </c>
      <c r="E8" s="4" t="str">
        <f>VLOOKUP(A8,HOP!A:L,12,0)</f>
        <v>1318.00</v>
      </c>
      <c r="F8" s="4" t="str">
        <f>VLOOKUP(A8,HOP!A:C,3,0)</f>
        <v>4263728</v>
      </c>
      <c r="G8" s="4">
        <f t="shared" si="0"/>
        <v>0</v>
      </c>
      <c r="H8" s="4" t="str">
        <f t="shared" si="1"/>
        <v>，4263728</v>
      </c>
      <c r="I8" s="4" t="str">
        <f>VLOOKUP(A8,HOP!A:U,21,0)</f>
        <v>直连</v>
      </c>
    </row>
    <row r="9" s="4" customFormat="1" spans="1:9">
      <c r="A9" s="5">
        <v>999228495817908</v>
      </c>
      <c r="B9" s="6">
        <v>45251</v>
      </c>
      <c r="C9" s="6">
        <v>45254</v>
      </c>
      <c r="D9" s="4">
        <v>5562</v>
      </c>
      <c r="E9" s="4" t="str">
        <f>VLOOKUP(A9,HOP!A:L,12,0)</f>
        <v>5562.00</v>
      </c>
      <c r="F9" s="4" t="str">
        <f>VLOOKUP(A9,HOP!A:C,3,0)</f>
        <v>4264197</v>
      </c>
      <c r="G9" s="4">
        <f t="shared" si="0"/>
        <v>0</v>
      </c>
      <c r="H9" s="4" t="str">
        <f t="shared" si="1"/>
        <v>，4264197</v>
      </c>
      <c r="I9" s="4" t="str">
        <f>VLOOKUP(A9,HOP!A:U,21,0)</f>
        <v>直连</v>
      </c>
    </row>
    <row r="10" s="4" customFormat="1" spans="1:10">
      <c r="A10" s="9" t="s">
        <v>80</v>
      </c>
      <c r="B10" s="6">
        <v>45253</v>
      </c>
      <c r="C10" s="6">
        <v>45254</v>
      </c>
      <c r="D10" s="4">
        <v>2058</v>
      </c>
      <c r="E10" s="7">
        <v>2058</v>
      </c>
      <c r="F10" s="10" t="s">
        <v>81</v>
      </c>
      <c r="G10" s="4">
        <f t="shared" si="0"/>
        <v>0</v>
      </c>
      <c r="H10" s="4" t="str">
        <f t="shared" si="1"/>
        <v>，202311201630180021</v>
      </c>
      <c r="I10" s="4" t="e">
        <f>VLOOKUP(A10,HOP!A:U,21,0)</f>
        <v>#N/A</v>
      </c>
      <c r="J10" s="7">
        <v>11.2</v>
      </c>
    </row>
    <row r="11" s="4" customFormat="1" spans="1:10">
      <c r="A11" s="9" t="s">
        <v>82</v>
      </c>
      <c r="B11" s="6">
        <v>45253</v>
      </c>
      <c r="C11" s="6">
        <v>45254</v>
      </c>
      <c r="D11" s="4">
        <v>387.1</v>
      </c>
      <c r="E11" s="7">
        <v>381.7</v>
      </c>
      <c r="F11" s="10" t="s">
        <v>83</v>
      </c>
      <c r="G11" s="4">
        <f t="shared" si="0"/>
        <v>5.40000000000003</v>
      </c>
      <c r="H11" s="4" t="str">
        <f t="shared" si="1"/>
        <v>，202311231430550068</v>
      </c>
      <c r="I11" s="4" t="e">
        <f>VLOOKUP(A11,HOP!A:U,21,0)</f>
        <v>#N/A</v>
      </c>
      <c r="J11" s="4">
        <v>11.23</v>
      </c>
    </row>
    <row r="12" s="4" customFormat="1" spans="1:10">
      <c r="A12" s="9" t="s">
        <v>84</v>
      </c>
      <c r="B12" s="6">
        <v>45253</v>
      </c>
      <c r="C12" s="6">
        <v>45254</v>
      </c>
      <c r="D12" s="4">
        <v>387.1</v>
      </c>
      <c r="E12" s="7">
        <v>387.1</v>
      </c>
      <c r="F12" s="10" t="s">
        <v>85</v>
      </c>
      <c r="G12" s="4">
        <f t="shared" si="0"/>
        <v>0</v>
      </c>
      <c r="H12" s="4" t="str">
        <f t="shared" si="1"/>
        <v>，202311231933290020</v>
      </c>
      <c r="I12" s="4" t="e">
        <f>VLOOKUP(A12,HOP!A:U,21,0)</f>
        <v>#N/A</v>
      </c>
      <c r="J12" s="4">
        <v>11.23</v>
      </c>
    </row>
    <row r="14" spans="4:4">
      <c r="D14" s="4">
        <f>SUM(D2:D13)</f>
        <v>28051.2</v>
      </c>
    </row>
    <row r="19" spans="1:4">
      <c r="A19" s="4" t="s">
        <v>86</v>
      </c>
      <c r="C19" s="4">
        <v>25219</v>
      </c>
      <c r="D19" s="4">
        <v>27402.72</v>
      </c>
    </row>
    <row r="20" spans="1:4">
      <c r="A20" s="4" t="s">
        <v>87</v>
      </c>
      <c r="C20" s="4">
        <v>2832.2</v>
      </c>
      <c r="D20" s="4">
        <v>3077.44</v>
      </c>
    </row>
    <row r="21" spans="1:4">
      <c r="A21" s="4" t="s">
        <v>88</v>
      </c>
      <c r="C21" s="4">
        <f>SUM(C19:C20)</f>
        <v>28051.2</v>
      </c>
      <c r="D21" s="4">
        <f>SUM(D19:D20)</f>
        <v>30480.16</v>
      </c>
    </row>
    <row r="22" spans="1:1">
      <c r="A22" s="4" t="s">
        <v>89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999228495817908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999228494697708</v>
      </c>
      <c r="B3" s="1" t="s">
        <v>109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114</v>
      </c>
      <c r="H3" s="1" t="s">
        <v>115</v>
      </c>
      <c r="I3" s="1" t="s">
        <v>131</v>
      </c>
      <c r="J3" s="1" t="s">
        <v>117</v>
      </c>
      <c r="K3" s="1" t="s">
        <v>131</v>
      </c>
      <c r="L3" s="1" t="s">
        <v>131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132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3">
        <v>999228489371180</v>
      </c>
      <c r="B4" s="1" t="s">
        <v>133</v>
      </c>
      <c r="C4" s="1" t="s">
        <v>134</v>
      </c>
      <c r="D4" s="1" t="s">
        <v>111</v>
      </c>
      <c r="E4" s="1" t="s">
        <v>135</v>
      </c>
      <c r="F4" s="1" t="s">
        <v>113</v>
      </c>
      <c r="G4" s="1" t="s">
        <v>114</v>
      </c>
      <c r="H4" s="1" t="s">
        <v>115</v>
      </c>
      <c r="I4" s="1" t="s">
        <v>136</v>
      </c>
      <c r="J4" s="1" t="s">
        <v>117</v>
      </c>
      <c r="K4" s="1" t="s">
        <v>136</v>
      </c>
      <c r="L4" s="1" t="s">
        <v>136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137</v>
      </c>
      <c r="S4" s="1" t="s">
        <v>123</v>
      </c>
      <c r="T4" s="1" t="s">
        <v>124</v>
      </c>
      <c r="U4" s="1" t="s">
        <v>125</v>
      </c>
      <c r="V4" s="1" t="s">
        <v>126</v>
      </c>
    </row>
    <row r="5" s="1" customFormat="1" spans="1:22">
      <c r="A5" s="3">
        <v>999228473696810</v>
      </c>
      <c r="B5" s="1" t="s">
        <v>138</v>
      </c>
      <c r="C5" s="1" t="s">
        <v>139</v>
      </c>
      <c r="D5" s="1" t="s">
        <v>111</v>
      </c>
      <c r="E5" s="1" t="s">
        <v>140</v>
      </c>
      <c r="F5" s="1" t="s">
        <v>113</v>
      </c>
      <c r="G5" s="1" t="s">
        <v>114</v>
      </c>
      <c r="H5" s="1" t="s">
        <v>115</v>
      </c>
      <c r="I5" s="1" t="s">
        <v>141</v>
      </c>
      <c r="J5" s="1" t="s">
        <v>117</v>
      </c>
      <c r="K5" s="1" t="s">
        <v>141</v>
      </c>
      <c r="L5" s="1" t="s">
        <v>141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142</v>
      </c>
      <c r="S5" s="1" t="s">
        <v>123</v>
      </c>
      <c r="T5" s="1" t="s">
        <v>124</v>
      </c>
      <c r="U5" s="1" t="s">
        <v>125</v>
      </c>
      <c r="V5" s="1" t="s">
        <v>126</v>
      </c>
    </row>
    <row r="6" s="1" customFormat="1" spans="1:22">
      <c r="A6" s="3">
        <v>999228368764886</v>
      </c>
      <c r="B6" s="1" t="s">
        <v>143</v>
      </c>
      <c r="C6" s="1" t="s">
        <v>144</v>
      </c>
      <c r="D6" s="1" t="s">
        <v>128</v>
      </c>
      <c r="E6" s="1" t="s">
        <v>145</v>
      </c>
      <c r="F6" s="1" t="s">
        <v>146</v>
      </c>
      <c r="G6" s="1" t="s">
        <v>114</v>
      </c>
      <c r="H6" s="1" t="s">
        <v>115</v>
      </c>
      <c r="I6" s="1" t="s">
        <v>147</v>
      </c>
      <c r="J6" s="1" t="s">
        <v>117</v>
      </c>
      <c r="K6" s="1" t="s">
        <v>147</v>
      </c>
      <c r="L6" s="1" t="s">
        <v>147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148</v>
      </c>
      <c r="S6" s="1" t="s">
        <v>123</v>
      </c>
      <c r="T6" s="1" t="s">
        <v>124</v>
      </c>
      <c r="U6" s="1" t="s">
        <v>125</v>
      </c>
      <c r="V6" s="1" t="s">
        <v>126</v>
      </c>
    </row>
    <row r="7" s="1" customFormat="1" spans="1:22">
      <c r="A7" s="3">
        <v>999228169892392</v>
      </c>
      <c r="B7" s="1" t="s">
        <v>149</v>
      </c>
      <c r="C7" s="1" t="s">
        <v>150</v>
      </c>
      <c r="D7" s="1" t="s">
        <v>151</v>
      </c>
      <c r="E7" s="1" t="s">
        <v>152</v>
      </c>
      <c r="F7" s="1" t="s">
        <v>153</v>
      </c>
      <c r="G7" s="1" t="s">
        <v>114</v>
      </c>
      <c r="H7" s="1" t="s">
        <v>115</v>
      </c>
      <c r="I7" s="1" t="s">
        <v>154</v>
      </c>
      <c r="J7" s="1" t="s">
        <v>117</v>
      </c>
      <c r="K7" s="1" t="s">
        <v>154</v>
      </c>
      <c r="L7" s="1" t="s">
        <v>154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155</v>
      </c>
      <c r="S7" s="1" t="s">
        <v>123</v>
      </c>
      <c r="T7" s="1" t="s">
        <v>124</v>
      </c>
      <c r="U7" s="1" t="s">
        <v>125</v>
      </c>
      <c r="V7" s="1" t="s">
        <v>126</v>
      </c>
    </row>
    <row r="8" s="1" customFormat="1" spans="1:22">
      <c r="A8" s="3">
        <v>999227305828921</v>
      </c>
      <c r="B8" s="1" t="s">
        <v>156</v>
      </c>
      <c r="C8" s="1" t="s">
        <v>157</v>
      </c>
      <c r="D8" s="1" t="s">
        <v>151</v>
      </c>
      <c r="E8" s="1" t="s">
        <v>158</v>
      </c>
      <c r="F8" s="1" t="s">
        <v>130</v>
      </c>
      <c r="G8" s="1" t="s">
        <v>114</v>
      </c>
      <c r="H8" s="1" t="s">
        <v>115</v>
      </c>
      <c r="I8" s="1" t="s">
        <v>159</v>
      </c>
      <c r="J8" s="1" t="s">
        <v>117</v>
      </c>
      <c r="K8" s="1" t="s">
        <v>159</v>
      </c>
      <c r="L8" s="1" t="s">
        <v>159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160</v>
      </c>
      <c r="S8" s="1" t="s">
        <v>123</v>
      </c>
      <c r="T8" s="1" t="s">
        <v>124</v>
      </c>
      <c r="U8" s="1" t="s">
        <v>125</v>
      </c>
      <c r="V8" s="1" t="s">
        <v>126</v>
      </c>
    </row>
    <row r="9" s="1" customFormat="1" spans="1:22">
      <c r="A9" s="3">
        <v>999227052547060</v>
      </c>
      <c r="B9" s="1" t="s">
        <v>161</v>
      </c>
      <c r="C9" s="1" t="s">
        <v>162</v>
      </c>
      <c r="D9" s="1" t="s">
        <v>151</v>
      </c>
      <c r="E9" s="1" t="s">
        <v>163</v>
      </c>
      <c r="F9" s="1" t="s">
        <v>113</v>
      </c>
      <c r="G9" s="1" t="s">
        <v>114</v>
      </c>
      <c r="H9" s="1" t="s">
        <v>115</v>
      </c>
      <c r="I9" s="1" t="s">
        <v>164</v>
      </c>
      <c r="J9" s="1" t="s">
        <v>117</v>
      </c>
      <c r="K9" s="1" t="s">
        <v>164</v>
      </c>
      <c r="L9" s="1" t="s">
        <v>164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121</v>
      </c>
      <c r="R9" s="1" t="s">
        <v>165</v>
      </c>
      <c r="S9" s="1" t="s">
        <v>123</v>
      </c>
      <c r="T9" s="1" t="s">
        <v>124</v>
      </c>
      <c r="U9" s="1" t="s">
        <v>125</v>
      </c>
      <c r="V9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2023-12-09T01:25:38Z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