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<sst xmlns="http://schemas.openxmlformats.org/spreadsheetml/2006/main" count="367" uniqueCount="178">
  <si>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</si>
  <si>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</si>
  <si>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</si>
  <si>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</si>
  <si>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</si>
  <si>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</si>
  <si>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</si>
  <si>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</si>
  <si>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</si>
  <si>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</si>
  <si>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</si>
  <si>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</si>
  <si>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</si>
  <si>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</si>
  <si>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</si>
  <si>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</si>
  <si>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</si>
  <si>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</si>
  <si>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</si>
  <si>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</si>
  <si>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</si>
  <si>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</si>
  <si>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</si>
  <si>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</si>
  <si>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</si>
  <si>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999226755667885	</t>
  </si>
  <si>
    <t>Ctrip</t>
  </si>
  <si>
    <t>正常</t>
  </si>
  <si>
    <t>[曼谷]珊兰广场酒店(Samran Place Hotel)(37214827)</t>
  </si>
  <si>
    <t>标准双人房&lt;2人入住&gt;</t>
  </si>
  <si>
    <t>USD</t>
  </si>
  <si>
    <t>WONG/KAM WING</t>
  </si>
  <si>
    <t>CA5326231209USD</t>
  </si>
  <si>
    <t>未提现</t>
  </si>
  <si>
    <t>携程开票</t>
  </si>
  <si>
    <t xml:space="preserve">3918195	</t>
  </si>
  <si>
    <t xml:space="preserve">2309120008	</t>
  </si>
  <si>
    <t xml:space="preserve">999228138407235	</t>
  </si>
  <si>
    <t>[伦敦]海德公园行政公寓(Hyde Park Executive Apartments)(39049385)</t>
  </si>
  <si>
    <t>一室双人床房&lt;2人入住&gt;&lt;不退款&gt;</t>
  </si>
  <si>
    <t>Leon Lopez/Manuel</t>
  </si>
  <si>
    <t xml:space="preserve">4136630	</t>
  </si>
  <si>
    <t xml:space="preserve">	</t>
  </si>
  <si>
    <t xml:space="preserve">999228156839682	</t>
  </si>
  <si>
    <t>[罗马]奥斯蒂亚安缇卡公园及水疗中心酒店(Ostia Antica Park Hotel &amp; Spa)(37201221)</t>
  </si>
  <si>
    <t>标准房&lt;2人入住&gt;&lt;无早&gt;</t>
  </si>
  <si>
    <t>LU/YIBO,HUANG/GUOLIN</t>
  </si>
  <si>
    <t xml:space="preserve">4141233	</t>
  </si>
  <si>
    <t xml:space="preserve">999228162027095	</t>
  </si>
  <si>
    <t>[维也纳]维也纳中心美居酒店(Hotel Mercure Wien Zentrum)(37213202)</t>
  </si>
  <si>
    <t>标准双人房&lt;2人入住&gt;&lt;不退款&gt;</t>
  </si>
  <si>
    <t>Malcolmson/Nicole</t>
  </si>
  <si>
    <t xml:space="preserve">4143224	</t>
  </si>
  <si>
    <t xml:space="preserve">2312030520	</t>
  </si>
  <si>
    <t xml:space="preserve">999228237090375	</t>
  </si>
  <si>
    <t>[沽岛]湛家酒店(Cham's House)(37237818)</t>
  </si>
  <si>
    <t>豪华海景房&lt;2人入住&gt;&lt;不退款&gt;&lt;早餐&gt;</t>
  </si>
  <si>
    <t>PETUKHOV/IGOR</t>
  </si>
  <si>
    <t xml:space="preserve">4160425	</t>
  </si>
  <si>
    <t xml:space="preserve">999228320750136	</t>
  </si>
  <si>
    <t>[罗马]柯罗酒店(Hotel Corot)(39051572)</t>
  </si>
  <si>
    <t>标准房&lt;2人入住&gt;&lt;早餐&gt;</t>
  </si>
  <si>
    <t>Hendriks/Petrus Maria</t>
  </si>
  <si>
    <t xml:space="preserve">4193881	</t>
  </si>
  <si>
    <t>取消</t>
  </si>
  <si>
    <t xml:space="preserve">999228484149402	</t>
  </si>
  <si>
    <t>[纽卡斯尔]纽卡斯尔郡酒店(County Hotel &amp; County Aparthotel Newcastle)(37198387)</t>
  </si>
  <si>
    <t>城市双人房&lt;2人入住&gt;&lt;不退款&gt;</t>
  </si>
  <si>
    <t>LIU/YINNUO</t>
  </si>
  <si>
    <t xml:space="preserve">4256474	</t>
  </si>
  <si>
    <t xml:space="preserve">999228544523791	</t>
  </si>
  <si>
    <t>[新加坡]幸运酒店(New Cape Inn)(37226225)</t>
  </si>
  <si>
    <t>标准房, 1 张大床&lt;2人入住&gt;&lt;不退款&gt;</t>
  </si>
  <si>
    <t>MULYANTO/JESICA CINDY</t>
  </si>
  <si>
    <t xml:space="preserve">4276744	</t>
  </si>
  <si>
    <t xml:space="preserve">999228548683798	</t>
  </si>
  <si>
    <t>[乌隆他尼]乌隆他尼顶端青年旅馆(Top Hostel (Top Mansion))(40617204)</t>
  </si>
  <si>
    <t>标准双人间&lt;2人入住&gt;&lt;不退款&gt;&lt;无早&gt;</t>
  </si>
  <si>
    <t>KIM/BYEONG IL</t>
  </si>
  <si>
    <t xml:space="preserve">4278621	</t>
  </si>
  <si>
    <t xml:space="preserve">Acknowledged	</t>
  </si>
  <si>
    <t xml:space="preserve">999228606685105	</t>
  </si>
  <si>
    <t>ZHANG/XIMENG,YANG/YUYAO</t>
  </si>
  <si>
    <t xml:space="preserve">4314426	</t>
  </si>
  <si>
    <t>，</t>
  </si>
  <si>
    <t>A231209101352481</t>
  </si>
  <si>
    <t>USD / HKD 当前参考汇率: 7.80847</t>
  </si>
  <si>
    <t>总计：1556.43 USD/
12153.34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</si>
  <si>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</si>
  <si>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</si>
  <si>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</si>
  <si>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</si>
  <si>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</si>
  <si>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</si>
  <si>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</si>
  <si>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</si>
  <si>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</si>
  <si>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</si>
  <si>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</si>
  <si>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</si>
  <si>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</si>
  <si>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</si>
  <si>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</si>
  <si>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</si>
  <si>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</si>
  <si>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</si>
  <si>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</si>
  <si>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</si>
  <si>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4314426</t>
  </si>
  <si>
    <t>康第酒店</t>
  </si>
  <si>
    <t>ZHANG XIMENG,YANG YUYAO</t>
  </si>
  <si>
    <t>2023-12-04</t>
  </si>
  <si>
    <t>2023-12-06</t>
  </si>
  <si>
    <t>退房日周结</t>
  </si>
  <si>
    <t>1040.64</t>
  </si>
  <si>
    <t>145.25</t>
  </si>
  <si>
    <t>0</t>
  </si>
  <si>
    <t>0.00</t>
  </si>
  <si>
    <t>携程盛景国际直连</t>
  </si>
  <si>
    <t>01.010677</t>
  </si>
  <si>
    <t>2023-11-24 09:31:26</t>
  </si>
  <si>
    <t>否</t>
  </si>
  <si>
    <t>汇智国际旅游发展有限公司</t>
  </si>
  <si>
    <t>直连</t>
  </si>
  <si>
    <t>英国</t>
  </si>
  <si>
    <t>2023-11-20</t>
  </si>
  <si>
    <t>4278621</t>
  </si>
  <si>
    <t>精品豪宅</t>
  </si>
  <si>
    <t>KIM BYEONG IL</t>
  </si>
  <si>
    <t>164.48</t>
  </si>
  <si>
    <t>22.74</t>
  </si>
  <si>
    <t>2023-11-20 12:11:24</t>
  </si>
  <si>
    <t>泰国</t>
  </si>
  <si>
    <t>2023-11-19</t>
  </si>
  <si>
    <t>4276744</t>
  </si>
  <si>
    <t>幸运酒店</t>
  </si>
  <si>
    <t>MULYANTO JESICA CINDY</t>
  </si>
  <si>
    <t>1104.94</t>
  </si>
  <si>
    <t>152.76</t>
  </si>
  <si>
    <t>2023-11-19 21:31:04</t>
  </si>
  <si>
    <t>新加坡</t>
  </si>
  <si>
    <t>2023-11-14</t>
  </si>
  <si>
    <t>4256474</t>
  </si>
  <si>
    <t>LIU YINNUO</t>
  </si>
  <si>
    <t>1039.47</t>
  </si>
  <si>
    <t>142.28</t>
  </si>
  <si>
    <t>2023-11-14 23:21:14</t>
  </si>
  <si>
    <t>2023-10-30</t>
  </si>
  <si>
    <t>4160425</t>
  </si>
  <si>
    <t>查姆之家度假村</t>
  </si>
  <si>
    <t>PETUKHOV IGOR</t>
  </si>
  <si>
    <t>1005.52</t>
  </si>
  <si>
    <t>137.04</t>
  </si>
  <si>
    <t>2023-10-30 22:43:10</t>
  </si>
  <si>
    <t>2023-10-27</t>
  </si>
  <si>
    <t>4143224</t>
  </si>
  <si>
    <t>维也纳市中心美爵酒店</t>
  </si>
  <si>
    <t>Malcolmson Nicole</t>
  </si>
  <si>
    <t>2023-12-03</t>
  </si>
  <si>
    <t>3164.57</t>
  </si>
  <si>
    <t>431.44</t>
  </si>
  <si>
    <t>2023-10-27 20:18:30</t>
  </si>
  <si>
    <t>奥地利</t>
  </si>
  <si>
    <t>2023-10-26</t>
  </si>
  <si>
    <t>4136630</t>
  </si>
  <si>
    <t>海德公园行政公寓</t>
  </si>
  <si>
    <t>Leon Lopez Manuel</t>
  </si>
  <si>
    <t>2787.41</t>
  </si>
  <si>
    <t>380.00</t>
  </si>
  <si>
    <t>2023-10-26 19:39:42</t>
  </si>
  <si>
    <t>2023-09-12</t>
  </si>
  <si>
    <t>3918195</t>
  </si>
  <si>
    <t>曼谷善兰酒店</t>
  </si>
  <si>
    <t>WONG KAM WING</t>
  </si>
  <si>
    <t>2023-12-02</t>
  </si>
  <si>
    <t>1059.19</t>
  </si>
  <si>
    <t>144.92</t>
  </si>
  <si>
    <t>2023-09-12 08:41:51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</si>
</sst>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609600</xdr:colOff>
      <xdr:row>54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38237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45262</v>
      </c>
      <c r="G2" s="6">
        <v>45266</v>
      </c>
      <c r="H2" s="4">
        <v>1</v>
      </c>
      <c r="I2" s="4">
        <v>4</v>
      </c>
      <c r="J2" s="4">
        <v>4</v>
      </c>
      <c r="K2" s="4" t="s">
        <v>30</v>
      </c>
      <c r="L2" s="4">
        <v>144.92</v>
      </c>
      <c r="M2" s="4">
        <v>144.92</v>
      </c>
      <c r="N2" s="4" t="s">
        <v>31</v>
      </c>
      <c r="O2" s="4" t="s">
        <v>32</v>
      </c>
      <c r="P2" s="4" t="s">
        <v>33</v>
      </c>
      <c r="Q2" s="4">
        <v>0</v>
      </c>
      <c r="R2" s="7">
        <v>45181</v>
      </c>
      <c r="S2" s="6">
        <v>45269</v>
      </c>
      <c r="T2" s="4" t="s">
        <v>34</v>
      </c>
      <c r="U2" s="4">
        <v>144.92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45263</v>
      </c>
      <c r="G3" s="6">
        <v>45266</v>
      </c>
      <c r="H3" s="4">
        <v>1</v>
      </c>
      <c r="I3" s="4">
        <v>3</v>
      </c>
      <c r="J3" s="4">
        <v>3</v>
      </c>
      <c r="K3" s="4" t="s">
        <v>30</v>
      </c>
      <c r="L3" s="4">
        <v>380</v>
      </c>
      <c r="M3" s="4">
        <v>380</v>
      </c>
      <c r="N3" s="4" t="s">
        <v>40</v>
      </c>
      <c r="O3" s="4" t="s">
        <v>32</v>
      </c>
      <c r="P3" s="4" t="s">
        <v>33</v>
      </c>
      <c r="Q3" s="4">
        <v>0</v>
      </c>
      <c r="R3" s="7">
        <v>45225</v>
      </c>
      <c r="S3" s="6">
        <v>45269</v>
      </c>
      <c r="T3" s="4" t="s">
        <v>34</v>
      </c>
      <c r="U3" s="4">
        <v>380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45261</v>
      </c>
      <c r="G4" s="6">
        <v>45266</v>
      </c>
      <c r="H4" s="4">
        <v>1</v>
      </c>
      <c r="I4" s="4">
        <v>5</v>
      </c>
      <c r="J4" s="4">
        <v>5</v>
      </c>
      <c r="K4" s="4" t="s">
        <v>30</v>
      </c>
      <c r="L4" s="4">
        <v>269.25</v>
      </c>
      <c r="M4" s="4">
        <v>269.25</v>
      </c>
      <c r="N4" s="4" t="s">
        <v>46</v>
      </c>
      <c r="O4" s="4" t="s">
        <v>32</v>
      </c>
      <c r="P4" s="4" t="s">
        <v>33</v>
      </c>
      <c r="Q4" s="4">
        <v>0</v>
      </c>
      <c r="R4" s="7">
        <v>45226</v>
      </c>
      <c r="S4" s="6">
        <v>45269</v>
      </c>
      <c r="T4" s="4" t="s">
        <v>34</v>
      </c>
      <c r="U4" s="4">
        <v>269.25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45263</v>
      </c>
      <c r="G5" s="6">
        <v>45266</v>
      </c>
      <c r="H5" s="4">
        <v>1</v>
      </c>
      <c r="I5" s="4">
        <v>3</v>
      </c>
      <c r="J5" s="4">
        <v>3</v>
      </c>
      <c r="K5" s="4" t="s">
        <v>30</v>
      </c>
      <c r="L5" s="4">
        <v>431.44</v>
      </c>
      <c r="M5" s="4">
        <v>431.44</v>
      </c>
      <c r="N5" s="4" t="s">
        <v>51</v>
      </c>
      <c r="O5" s="4" t="s">
        <v>32</v>
      </c>
      <c r="P5" s="4" t="s">
        <v>33</v>
      </c>
      <c r="Q5" s="4">
        <v>0</v>
      </c>
      <c r="R5" s="7">
        <v>45226.0000115741</v>
      </c>
      <c r="S5" s="6">
        <v>45269</v>
      </c>
      <c r="T5" s="4" t="s">
        <v>34</v>
      </c>
      <c r="U5" s="4">
        <v>431.44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45264</v>
      </c>
      <c r="G6" s="6">
        <v>45266</v>
      </c>
      <c r="H6" s="4">
        <v>2</v>
      </c>
      <c r="I6" s="4">
        <v>2</v>
      </c>
      <c r="J6" s="4">
        <v>4</v>
      </c>
      <c r="K6" s="4" t="s">
        <v>30</v>
      </c>
      <c r="L6" s="4">
        <v>137.04</v>
      </c>
      <c r="M6" s="4">
        <v>137.04</v>
      </c>
      <c r="N6" s="4" t="s">
        <v>57</v>
      </c>
      <c r="O6" s="4" t="s">
        <v>32</v>
      </c>
      <c r="P6" s="4" t="s">
        <v>33</v>
      </c>
      <c r="Q6" s="4">
        <v>0</v>
      </c>
      <c r="R6" s="7">
        <v>45229.0000115741</v>
      </c>
      <c r="S6" s="6">
        <v>45269</v>
      </c>
      <c r="T6" s="4" t="s">
        <v>34</v>
      </c>
      <c r="U6" s="4">
        <v>137.04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45262</v>
      </c>
      <c r="G7" s="6">
        <v>45266</v>
      </c>
      <c r="H7" s="4">
        <v>1</v>
      </c>
      <c r="I7" s="4">
        <v>4</v>
      </c>
      <c r="J7" s="4">
        <v>4</v>
      </c>
      <c r="K7" s="4" t="s">
        <v>30</v>
      </c>
      <c r="L7" s="4">
        <v>190.76</v>
      </c>
      <c r="M7" s="4">
        <v>190.76</v>
      </c>
      <c r="N7" s="4" t="s">
        <v>62</v>
      </c>
      <c r="O7" s="4" t="s">
        <v>32</v>
      </c>
      <c r="P7" s="4" t="s">
        <v>33</v>
      </c>
      <c r="Q7" s="4">
        <v>0</v>
      </c>
      <c r="R7" s="7">
        <v>45234.0000115741</v>
      </c>
      <c r="S7" s="6">
        <v>45269</v>
      </c>
      <c r="T7" s="4" t="s">
        <v>34</v>
      </c>
      <c r="U7" s="4">
        <v>190.76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59</v>
      </c>
      <c r="B8" s="4" t="s">
        <v>26</v>
      </c>
      <c r="C8" s="4" t="s">
        <v>64</v>
      </c>
      <c r="D8" s="4" t="s">
        <v>60</v>
      </c>
      <c r="E8" s="4" t="s">
        <v>61</v>
      </c>
      <c r="F8" s="6">
        <v>45262</v>
      </c>
      <c r="G8" s="6">
        <v>45266</v>
      </c>
      <c r="H8" s="4">
        <v>1</v>
      </c>
      <c r="I8" s="4">
        <v>4</v>
      </c>
      <c r="J8" s="4">
        <v>4</v>
      </c>
      <c r="K8" s="4" t="s">
        <v>30</v>
      </c>
      <c r="L8" s="4">
        <v>-190.76</v>
      </c>
      <c r="M8" s="4">
        <v>-190.76</v>
      </c>
      <c r="N8" s="4" t="s">
        <v>62</v>
      </c>
      <c r="O8" s="4" t="s">
        <v>32</v>
      </c>
      <c r="P8" s="4" t="s">
        <v>33</v>
      </c>
      <c r="Q8" s="4">
        <v>0</v>
      </c>
      <c r="R8" s="7">
        <v>45234.0000115741</v>
      </c>
      <c r="S8" s="6">
        <v>45269</v>
      </c>
      <c r="T8" s="4" t="s">
        <v>34</v>
      </c>
      <c r="U8" s="4">
        <v>-190.76</v>
      </c>
      <c r="V8" s="4">
        <v>0</v>
      </c>
      <c r="W8" s="4">
        <v>0</v>
      </c>
      <c r="X8" s="4" t="s">
        <v>63</v>
      </c>
      <c r="Y8" s="4" t="s">
        <v>42</v>
      </c>
    </row>
    <row r="9" s="4" customFormat="1" spans="1:25">
      <c r="A9" s="4" t="s">
        <v>43</v>
      </c>
      <c r="B9" s="4" t="s">
        <v>26</v>
      </c>
      <c r="C9" s="4" t="s">
        <v>64</v>
      </c>
      <c r="D9" s="4" t="s">
        <v>44</v>
      </c>
      <c r="E9" s="4" t="s">
        <v>45</v>
      </c>
      <c r="F9" s="6">
        <v>45261</v>
      </c>
      <c r="G9" s="6">
        <v>45266</v>
      </c>
      <c r="H9" s="4">
        <v>1</v>
      </c>
      <c r="I9" s="4">
        <v>5</v>
      </c>
      <c r="J9" s="4">
        <v>5</v>
      </c>
      <c r="K9" s="4" t="s">
        <v>30</v>
      </c>
      <c r="L9" s="4">
        <v>-269.25</v>
      </c>
      <c r="M9" s="4">
        <v>-269.25</v>
      </c>
      <c r="N9" s="4" t="s">
        <v>46</v>
      </c>
      <c r="O9" s="4" t="s">
        <v>32</v>
      </c>
      <c r="P9" s="4" t="s">
        <v>33</v>
      </c>
      <c r="Q9" s="4">
        <v>0</v>
      </c>
      <c r="R9" s="7">
        <v>45226</v>
      </c>
      <c r="S9" s="6">
        <v>45269</v>
      </c>
      <c r="T9" s="4" t="s">
        <v>34</v>
      </c>
      <c r="U9" s="4">
        <v>-269.25</v>
      </c>
      <c r="V9" s="4">
        <v>0</v>
      </c>
      <c r="W9" s="4">
        <v>0</v>
      </c>
      <c r="X9" s="4" t="s">
        <v>47</v>
      </c>
      <c r="Y9" s="4" t="s">
        <v>42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45264</v>
      </c>
      <c r="G10" s="6">
        <v>45266</v>
      </c>
      <c r="H10" s="4">
        <v>1</v>
      </c>
      <c r="I10" s="4">
        <v>2</v>
      </c>
      <c r="J10" s="4">
        <v>2</v>
      </c>
      <c r="K10" s="4" t="s">
        <v>30</v>
      </c>
      <c r="L10" s="4">
        <v>142.28</v>
      </c>
      <c r="M10" s="4">
        <v>142.28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45244</v>
      </c>
      <c r="S10" s="6">
        <v>45269</v>
      </c>
      <c r="T10" s="4" t="s">
        <v>34</v>
      </c>
      <c r="U10" s="4">
        <v>142.28</v>
      </c>
      <c r="V10" s="4">
        <v>0</v>
      </c>
      <c r="W10" s="4">
        <v>0</v>
      </c>
      <c r="X10" s="4" t="s">
        <v>69</v>
      </c>
      <c r="Y10" s="4" t="s">
        <v>42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45264</v>
      </c>
      <c r="G11" s="6">
        <v>45266</v>
      </c>
      <c r="H11" s="4">
        <v>1</v>
      </c>
      <c r="I11" s="4">
        <v>2</v>
      </c>
      <c r="J11" s="4">
        <v>2</v>
      </c>
      <c r="K11" s="4" t="s">
        <v>30</v>
      </c>
      <c r="L11" s="4">
        <v>152.76</v>
      </c>
      <c r="M11" s="4">
        <v>152.76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45249</v>
      </c>
      <c r="S11" s="6">
        <v>45269</v>
      </c>
      <c r="T11" s="4" t="s">
        <v>34</v>
      </c>
      <c r="U11" s="4">
        <v>152.76</v>
      </c>
      <c r="V11" s="4">
        <v>0</v>
      </c>
      <c r="W11" s="4">
        <v>0</v>
      </c>
      <c r="X11" s="4" t="s">
        <v>74</v>
      </c>
      <c r="Y11" s="4" t="s">
        <v>42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45264</v>
      </c>
      <c r="G12" s="6">
        <v>45266</v>
      </c>
      <c r="H12" s="4">
        <v>1</v>
      </c>
      <c r="I12" s="4">
        <v>2</v>
      </c>
      <c r="J12" s="4">
        <v>2</v>
      </c>
      <c r="K12" s="4" t="s">
        <v>30</v>
      </c>
      <c r="L12" s="4">
        <v>22.74</v>
      </c>
      <c r="M12" s="4">
        <v>22.74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45250.0000115741</v>
      </c>
      <c r="S12" s="6">
        <v>45269</v>
      </c>
      <c r="T12" s="4" t="s">
        <v>34</v>
      </c>
      <c r="U12" s="4">
        <v>22.74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66</v>
      </c>
      <c r="E13" s="4" t="s">
        <v>67</v>
      </c>
      <c r="F13" s="6">
        <v>45264</v>
      </c>
      <c r="G13" s="6">
        <v>45266</v>
      </c>
      <c r="H13" s="4">
        <v>1</v>
      </c>
      <c r="I13" s="4">
        <v>2</v>
      </c>
      <c r="J13" s="4">
        <v>2</v>
      </c>
      <c r="K13" s="4" t="s">
        <v>30</v>
      </c>
      <c r="L13" s="4">
        <v>145.25</v>
      </c>
      <c r="M13" s="4">
        <v>145.25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45254</v>
      </c>
      <c r="S13" s="6">
        <v>45269</v>
      </c>
      <c r="T13" s="4" t="s">
        <v>34</v>
      </c>
      <c r="U13" s="4">
        <v>145.25</v>
      </c>
      <c r="V13" s="4">
        <v>0</v>
      </c>
      <c r="W13" s="4">
        <v>0</v>
      </c>
      <c r="X13" s="4" t="s">
        <v>83</v>
      </c>
      <c r="Y1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F14" sqref="F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999226755667885</v>
      </c>
      <c r="B2" s="6">
        <v>45262</v>
      </c>
      <c r="C2" s="6">
        <v>45266</v>
      </c>
      <c r="D2" s="4">
        <v>144.92</v>
      </c>
      <c r="E2" s="4" t="str">
        <f>VLOOKUP(A2,HOP!A:L,12,0)</f>
        <v>144.92</v>
      </c>
      <c r="F2" s="4" t="str">
        <f>VLOOKUP(A2,HOP!A:C,3,0)</f>
        <v>3918195</v>
      </c>
      <c r="G2" s="4">
        <f>D2-E2</f>
        <v>0</v>
      </c>
      <c r="H2" s="4" t="str">
        <f>$H$1&amp;F2</f>
        <v>，3918195</v>
      </c>
      <c r="I2" s="4" t="str">
        <f>VLOOKUP(A2,HOP!A:U,21,0)</f>
        <v>直连</v>
      </c>
    </row>
    <row r="3" s="4" customFormat="1" spans="1:9">
      <c r="A3" s="5">
        <v>999228138407235</v>
      </c>
      <c r="B3" s="6">
        <v>45263</v>
      </c>
      <c r="C3" s="6">
        <v>45266</v>
      </c>
      <c r="D3" s="4">
        <v>380</v>
      </c>
      <c r="E3" s="4" t="str">
        <f>VLOOKUP(A3,HOP!A:L,12,0)</f>
        <v>380.00</v>
      </c>
      <c r="F3" s="4" t="str">
        <f>VLOOKUP(A3,HOP!A:C,3,0)</f>
        <v>4136630</v>
      </c>
      <c r="G3" s="4">
        <f t="shared" ref="G3:G11" si="0">D3-E3</f>
        <v>0</v>
      </c>
      <c r="H3" s="4" t="str">
        <f t="shared" ref="H3:H11" si="1">$H$1&amp;F3</f>
        <v>，4136630</v>
      </c>
      <c r="I3" s="4" t="str">
        <f>VLOOKUP(A3,HOP!A:U,21,0)</f>
        <v>直连</v>
      </c>
    </row>
    <row r="4" s="4" customFormat="1" hidden="1" spans="1:9">
      <c r="A4" s="5">
        <v>999228156839682</v>
      </c>
      <c r="B4" s="6">
        <v>45261</v>
      </c>
      <c r="C4" s="6">
        <v>45266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999228162027095</v>
      </c>
      <c r="B5" s="6">
        <v>45263</v>
      </c>
      <c r="C5" s="6">
        <v>45266</v>
      </c>
      <c r="D5" s="4">
        <v>431.44</v>
      </c>
      <c r="E5" s="4" t="str">
        <f>VLOOKUP(A5,HOP!A:L,12,0)</f>
        <v>431.44</v>
      </c>
      <c r="F5" s="4" t="str">
        <f>VLOOKUP(A5,HOP!A:C,3,0)</f>
        <v>4143224</v>
      </c>
      <c r="G5" s="4">
        <f t="shared" si="0"/>
        <v>0</v>
      </c>
      <c r="H5" s="4" t="str">
        <f t="shared" si="1"/>
        <v>，4143224</v>
      </c>
      <c r="I5" s="4" t="str">
        <f>VLOOKUP(A5,HOP!A:U,21,0)</f>
        <v>直连</v>
      </c>
    </row>
    <row r="6" s="4" customFormat="1" spans="1:9">
      <c r="A6" s="5">
        <v>999228237090375</v>
      </c>
      <c r="B6" s="6">
        <v>45264</v>
      </c>
      <c r="C6" s="6">
        <v>45266</v>
      </c>
      <c r="D6" s="4">
        <v>137.04</v>
      </c>
      <c r="E6" s="4" t="str">
        <f>VLOOKUP(A6,HOP!A:L,12,0)</f>
        <v>137.04</v>
      </c>
      <c r="F6" s="4" t="str">
        <f>VLOOKUP(A6,HOP!A:C,3,0)</f>
        <v>4160425</v>
      </c>
      <c r="G6" s="4">
        <f t="shared" si="0"/>
        <v>0</v>
      </c>
      <c r="H6" s="4" t="str">
        <f t="shared" si="1"/>
        <v>，4160425</v>
      </c>
      <c r="I6" s="4" t="str">
        <f>VLOOKUP(A6,HOP!A:U,21,0)</f>
        <v>直连</v>
      </c>
    </row>
    <row r="7" s="4" customFormat="1" hidden="1" spans="1:9">
      <c r="A7" s="5">
        <v>999228320750136</v>
      </c>
      <c r="B7" s="6">
        <v>45262</v>
      </c>
      <c r="C7" s="6">
        <v>45266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999228484149402</v>
      </c>
      <c r="B8" s="6">
        <v>45264</v>
      </c>
      <c r="C8" s="6">
        <v>45266</v>
      </c>
      <c r="D8" s="4">
        <v>142.28</v>
      </c>
      <c r="E8" s="4" t="str">
        <f>VLOOKUP(A8,HOP!A:L,12,0)</f>
        <v>142.28</v>
      </c>
      <c r="F8" s="4" t="str">
        <f>VLOOKUP(A8,HOP!A:C,3,0)</f>
        <v>4256474</v>
      </c>
      <c r="G8" s="4">
        <f t="shared" si="0"/>
        <v>0</v>
      </c>
      <c r="H8" s="4" t="str">
        <f t="shared" si="1"/>
        <v>，4256474</v>
      </c>
      <c r="I8" s="4" t="str">
        <f>VLOOKUP(A8,HOP!A:U,21,0)</f>
        <v>直连</v>
      </c>
    </row>
    <row r="9" s="4" customFormat="1" spans="1:9">
      <c r="A9" s="5">
        <v>999228544523791</v>
      </c>
      <c r="B9" s="6">
        <v>45264</v>
      </c>
      <c r="C9" s="6">
        <v>45266</v>
      </c>
      <c r="D9" s="4">
        <v>152.76</v>
      </c>
      <c r="E9" s="4" t="str">
        <f>VLOOKUP(A9,HOP!A:L,12,0)</f>
        <v>152.76</v>
      </c>
      <c r="F9" s="4" t="str">
        <f>VLOOKUP(A9,HOP!A:C,3,0)</f>
        <v>4276744</v>
      </c>
      <c r="G9" s="4">
        <f t="shared" si="0"/>
        <v>0</v>
      </c>
      <c r="H9" s="4" t="str">
        <f t="shared" si="1"/>
        <v>，4276744</v>
      </c>
      <c r="I9" s="4" t="str">
        <f>VLOOKUP(A9,HOP!A:U,21,0)</f>
        <v>直连</v>
      </c>
    </row>
    <row r="10" s="4" customFormat="1" spans="1:9">
      <c r="A10" s="5">
        <v>999228548683798</v>
      </c>
      <c r="B10" s="6">
        <v>45264</v>
      </c>
      <c r="C10" s="6">
        <v>45266</v>
      </c>
      <c r="D10" s="4">
        <v>22.74</v>
      </c>
      <c r="E10" s="4" t="str">
        <f>VLOOKUP(A10,HOP!A:L,12,0)</f>
        <v>22.74</v>
      </c>
      <c r="F10" s="4" t="str">
        <f>VLOOKUP(A10,HOP!A:C,3,0)</f>
        <v>4278621</v>
      </c>
      <c r="G10" s="4">
        <f t="shared" si="0"/>
        <v>0</v>
      </c>
      <c r="H10" s="4" t="str">
        <f t="shared" si="1"/>
        <v>，4278621</v>
      </c>
      <c r="I10" s="4" t="str">
        <f>VLOOKUP(A10,HOP!A:U,21,0)</f>
        <v>直连</v>
      </c>
    </row>
    <row r="11" s="4" customFormat="1" spans="1:9">
      <c r="A11" s="5">
        <v>999228606685105</v>
      </c>
      <c r="B11" s="6">
        <v>45264</v>
      </c>
      <c r="C11" s="6">
        <v>45266</v>
      </c>
      <c r="D11" s="4">
        <v>145.25</v>
      </c>
      <c r="E11" s="4" t="str">
        <f>VLOOKUP(A11,HOP!A:L,12,0)</f>
        <v>145.25</v>
      </c>
      <c r="F11" s="4" t="str">
        <f>VLOOKUP(A11,HOP!A:C,3,0)</f>
        <v>4314426</v>
      </c>
      <c r="G11" s="4">
        <f t="shared" si="0"/>
        <v>0</v>
      </c>
      <c r="H11" s="4" t="str">
        <f t="shared" si="1"/>
        <v>，4314426</v>
      </c>
      <c r="I11" s="4" t="str">
        <f>VLOOKUP(A11,HOP!A:U,21,0)</f>
        <v>直连</v>
      </c>
    </row>
    <row r="13" spans="4:4">
      <c r="D13" s="4">
        <f>SUM(D2:D12)</f>
        <v>1556.43</v>
      </c>
    </row>
    <row r="19" spans="1:1">
      <c r="A19" s="4" t="s">
        <v>85</v>
      </c>
    </row>
    <row r="20" spans="1:1">
      <c r="A20" s="4" t="s">
        <v>86</v>
      </c>
    </row>
    <row r="21" spans="1:1">
      <c r="A21" s="4" t="s">
        <v>87</v>
      </c>
    </row>
  </sheetData>
  <autoFilter ref="A1:XFD13">
    <filterColumn colId="3">
      <filters blank="1">
        <filter val="380"/>
        <filter val="144.92"/>
        <filter val="1556.43"/>
        <filter val="22.74"/>
        <filter val="137.04"/>
        <filter val="431.44"/>
        <filter val="145.25"/>
        <filter val="152.76"/>
        <filter val="142.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999228606685105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999228548683798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111</v>
      </c>
      <c r="G3" s="1" t="s">
        <v>112</v>
      </c>
      <c r="H3" s="1" t="s">
        <v>113</v>
      </c>
      <c r="I3" s="1" t="s">
        <v>129</v>
      </c>
      <c r="J3" s="1" t="s">
        <v>30</v>
      </c>
      <c r="K3" s="1" t="s">
        <v>130</v>
      </c>
      <c r="L3" s="1" t="s">
        <v>130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131</v>
      </c>
      <c r="S3" s="1" t="s">
        <v>121</v>
      </c>
      <c r="T3" s="1" t="s">
        <v>122</v>
      </c>
      <c r="U3" s="1" t="s">
        <v>123</v>
      </c>
      <c r="V3" s="1" t="s">
        <v>132</v>
      </c>
    </row>
    <row r="4" s="1" customFormat="1" spans="1:22">
      <c r="A4" s="3">
        <v>999228544523791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111</v>
      </c>
      <c r="G4" s="1" t="s">
        <v>112</v>
      </c>
      <c r="H4" s="1" t="s">
        <v>113</v>
      </c>
      <c r="I4" s="1" t="s">
        <v>137</v>
      </c>
      <c r="J4" s="1" t="s">
        <v>30</v>
      </c>
      <c r="K4" s="1" t="s">
        <v>138</v>
      </c>
      <c r="L4" s="1" t="s">
        <v>138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139</v>
      </c>
      <c r="S4" s="1" t="s">
        <v>121</v>
      </c>
      <c r="T4" s="1" t="s">
        <v>122</v>
      </c>
      <c r="U4" s="1" t="s">
        <v>123</v>
      </c>
      <c r="V4" s="1" t="s">
        <v>140</v>
      </c>
    </row>
    <row r="5" s="1" customFormat="1" spans="1:22">
      <c r="A5" s="3">
        <v>999228484149402</v>
      </c>
      <c r="B5" s="1" t="s">
        <v>141</v>
      </c>
      <c r="C5" s="1" t="s">
        <v>142</v>
      </c>
      <c r="D5" s="1" t="s">
        <v>109</v>
      </c>
      <c r="E5" s="1" t="s">
        <v>143</v>
      </c>
      <c r="F5" s="1" t="s">
        <v>111</v>
      </c>
      <c r="G5" s="1" t="s">
        <v>112</v>
      </c>
      <c r="H5" s="1" t="s">
        <v>113</v>
      </c>
      <c r="I5" s="1" t="s">
        <v>144</v>
      </c>
      <c r="J5" s="1" t="s">
        <v>30</v>
      </c>
      <c r="K5" s="1" t="s">
        <v>145</v>
      </c>
      <c r="L5" s="1" t="s">
        <v>145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146</v>
      </c>
      <c r="S5" s="1" t="s">
        <v>121</v>
      </c>
      <c r="T5" s="1" t="s">
        <v>122</v>
      </c>
      <c r="U5" s="1" t="s">
        <v>123</v>
      </c>
      <c r="V5" s="1" t="s">
        <v>124</v>
      </c>
    </row>
    <row r="6" s="1" customFormat="1" spans="1:22">
      <c r="A6" s="3">
        <v>999228237090375</v>
      </c>
      <c r="B6" s="1" t="s">
        <v>147</v>
      </c>
      <c r="C6" s="1" t="s">
        <v>148</v>
      </c>
      <c r="D6" s="1" t="s">
        <v>149</v>
      </c>
      <c r="E6" s="1" t="s">
        <v>150</v>
      </c>
      <c r="F6" s="1" t="s">
        <v>111</v>
      </c>
      <c r="G6" s="1" t="s">
        <v>112</v>
      </c>
      <c r="H6" s="1" t="s">
        <v>113</v>
      </c>
      <c r="I6" s="1" t="s">
        <v>151</v>
      </c>
      <c r="J6" s="1" t="s">
        <v>30</v>
      </c>
      <c r="K6" s="1" t="s">
        <v>152</v>
      </c>
      <c r="L6" s="1" t="s">
        <v>152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153</v>
      </c>
      <c r="S6" s="1" t="s">
        <v>121</v>
      </c>
      <c r="T6" s="1" t="s">
        <v>122</v>
      </c>
      <c r="U6" s="1" t="s">
        <v>123</v>
      </c>
      <c r="V6" s="1" t="s">
        <v>132</v>
      </c>
    </row>
    <row r="7" s="1" customFormat="1" spans="1:22">
      <c r="A7" s="3">
        <v>999228162027095</v>
      </c>
      <c r="B7" s="1" t="s">
        <v>154</v>
      </c>
      <c r="C7" s="1" t="s">
        <v>155</v>
      </c>
      <c r="D7" s="1" t="s">
        <v>156</v>
      </c>
      <c r="E7" s="1" t="s">
        <v>157</v>
      </c>
      <c r="F7" s="1" t="s">
        <v>158</v>
      </c>
      <c r="G7" s="1" t="s">
        <v>112</v>
      </c>
      <c r="H7" s="1" t="s">
        <v>113</v>
      </c>
      <c r="I7" s="1" t="s">
        <v>159</v>
      </c>
      <c r="J7" s="1" t="s">
        <v>30</v>
      </c>
      <c r="K7" s="1" t="s">
        <v>160</v>
      </c>
      <c r="L7" s="1" t="s">
        <v>160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161</v>
      </c>
      <c r="S7" s="1" t="s">
        <v>121</v>
      </c>
      <c r="T7" s="1" t="s">
        <v>122</v>
      </c>
      <c r="U7" s="1" t="s">
        <v>123</v>
      </c>
      <c r="V7" s="1" t="s">
        <v>162</v>
      </c>
    </row>
    <row r="8" s="1" customFormat="1" spans="1:22">
      <c r="A8" s="3">
        <v>999228138407235</v>
      </c>
      <c r="B8" s="1" t="s">
        <v>163</v>
      </c>
      <c r="C8" s="1" t="s">
        <v>164</v>
      </c>
      <c r="D8" s="1" t="s">
        <v>165</v>
      </c>
      <c r="E8" s="1" t="s">
        <v>166</v>
      </c>
      <c r="F8" s="1" t="s">
        <v>158</v>
      </c>
      <c r="G8" s="1" t="s">
        <v>112</v>
      </c>
      <c r="H8" s="1" t="s">
        <v>113</v>
      </c>
      <c r="I8" s="1" t="s">
        <v>167</v>
      </c>
      <c r="J8" s="1" t="s">
        <v>30</v>
      </c>
      <c r="K8" s="1" t="s">
        <v>168</v>
      </c>
      <c r="L8" s="1" t="s">
        <v>168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169</v>
      </c>
      <c r="S8" s="1" t="s">
        <v>121</v>
      </c>
      <c r="T8" s="1" t="s">
        <v>122</v>
      </c>
      <c r="U8" s="1" t="s">
        <v>123</v>
      </c>
      <c r="V8" s="1" t="s">
        <v>124</v>
      </c>
    </row>
    <row r="9" s="1" customFormat="1" spans="1:22">
      <c r="A9" s="3">
        <v>999226755667885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174</v>
      </c>
      <c r="G9" s="1" t="s">
        <v>112</v>
      </c>
      <c r="H9" s="1" t="s">
        <v>113</v>
      </c>
      <c r="I9" s="1" t="s">
        <v>175</v>
      </c>
      <c r="J9" s="1" t="s">
        <v>30</v>
      </c>
      <c r="K9" s="1" t="s">
        <v>176</v>
      </c>
      <c r="L9" s="1" t="s">
        <v>176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177</v>
      </c>
      <c r="S9" s="1" t="s">
        <v>121</v>
      </c>
      <c r="T9" s="1" t="s">
        <v>122</v>
      </c>
      <c r="U9" s="1" t="s">
        <v>123</v>
      </c>
      <c r="V9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2023-12-09T02:15:54Z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