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<sst xmlns="http://schemas.openxmlformats.org/spreadsheetml/2006/main" count="476" uniqueCount="229">
  <si>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</si>
  <si>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</si>
  <si>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</si>
  <si>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</si>
  <si>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</si>
  <si>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</si>
  <si>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</si>
  <si>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</si>
  <si>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</si>
  <si>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</si>
  <si>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</si>
  <si>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</si>
  <si>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</si>
  <si>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</si>
  <si>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</si>
  <si>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</si>
  <si>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</si>
  <si>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</si>
  <si>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</si>
  <si>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</si>
  <si>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</si>
  <si>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</si>
  <si>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</si>
  <si>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</si>
  <si>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</si>
  <si>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999226775489173	</t>
  </si>
  <si>
    <t>Ctrip</t>
  </si>
  <si>
    <t>正常</t>
  </si>
  <si>
    <t>[曼谷]探戈活力生活酒店(Tango Vibrant Living Hotel)(37210694)</t>
  </si>
  <si>
    <t>高级大床房&lt;2人入住&gt;&lt;不退款&gt;</t>
  </si>
  <si>
    <t>USD</t>
  </si>
  <si>
    <t>CHEEWACHAIMONGKOL/WIPARAT,LIM/YAN KIAT</t>
  </si>
  <si>
    <t>CA5326231212USD</t>
  </si>
  <si>
    <t>未提现</t>
  </si>
  <si>
    <t>携程开票</t>
  </si>
  <si>
    <t xml:space="preserve">3928687	</t>
  </si>
  <si>
    <t xml:space="preserve">-86563976	</t>
  </si>
  <si>
    <t xml:space="preserve">999227967338920	</t>
  </si>
  <si>
    <t>[哥打京那巴鲁]哥打京那巴鲁皇宫酒店(The Palace Hotel Kota Kinabalu)(37196185)</t>
  </si>
  <si>
    <t>豪华房&lt;2人入住&gt;&lt;不退款&gt;</t>
  </si>
  <si>
    <t>Sabariah/Sabariah binti Hamid</t>
  </si>
  <si>
    <t xml:space="preserve">4089805	</t>
  </si>
  <si>
    <t xml:space="preserve">328105565	</t>
  </si>
  <si>
    <t xml:space="preserve">999228136607798	</t>
  </si>
  <si>
    <t>[曼谷]娜迦公寓(Naga Residence)(39053208)</t>
  </si>
  <si>
    <t>一室双人床房&lt;2人入住&gt;&lt;无早&gt;</t>
  </si>
  <si>
    <t>ZHANG/LINA,Dong/Shuai</t>
  </si>
  <si>
    <t xml:space="preserve">4135818	</t>
  </si>
  <si>
    <t xml:space="preserve">	</t>
  </si>
  <si>
    <t xml:space="preserve">999228143461066	</t>
  </si>
  <si>
    <t>[波德申]塔西科小镇国际度假村(Tasik Villa International Resort)(44684796)</t>
  </si>
  <si>
    <t>豪华水木屋&lt;2人入住&gt;&lt;不退款&gt;&lt;无早&gt;</t>
  </si>
  <si>
    <t>ZAHARI/SARINI</t>
  </si>
  <si>
    <t xml:space="preserve">4138696	</t>
  </si>
  <si>
    <t xml:space="preserve">999228158938211	</t>
  </si>
  <si>
    <t>[阿德莱德]梅费尔酒店(Mayfair Hotel)(37197324)</t>
  </si>
  <si>
    <t>Swan/Lauren</t>
  </si>
  <si>
    <t xml:space="preserve">4141946	</t>
  </si>
  <si>
    <t xml:space="preserve">999228162861483	</t>
  </si>
  <si>
    <t>[曼彻斯特]米特酒店(The Mitre Hotel)(39665773)</t>
  </si>
  <si>
    <t>小型家庭房&lt;2人入住&gt;&lt;不退款&gt;&lt;早餐&gt;</t>
  </si>
  <si>
    <t>KRAMP/LARS-KONSTANTIN,COCKER/DANIEL JAMES</t>
  </si>
  <si>
    <t xml:space="preserve">4143453	</t>
  </si>
  <si>
    <t>取消</t>
  </si>
  <si>
    <t xml:space="preserve">999228217065531	</t>
  </si>
  <si>
    <t>[丹戎本雅]丹绒角公寓(Tanjung Point Residences)(44704591)</t>
  </si>
  <si>
    <t>三卧公寓&lt;2人入住&gt;&lt;不退款&gt;</t>
  </si>
  <si>
    <t>ABOO BAKAR/ABU HURAIRAH</t>
  </si>
  <si>
    <t xml:space="preserve">4154069	</t>
  </si>
  <si>
    <t xml:space="preserve">999228337229322	</t>
  </si>
  <si>
    <t>[普吉岛]普吉市宜必思尚品酒店(Ibis Styles Phuket City)(37221447)</t>
  </si>
  <si>
    <t>标准双床房&lt;2人入住&gt;&lt;不退款&gt;</t>
  </si>
  <si>
    <t>CHUANG/HSINWEI</t>
  </si>
  <si>
    <t xml:space="preserve">4201063	</t>
  </si>
  <si>
    <t xml:space="preserve">491758	</t>
  </si>
  <si>
    <t xml:space="preserve">999228487112178	</t>
  </si>
  <si>
    <t>[丹佛]丹佛索内斯塔酒店(Sonesta Denver Downtown)(37223916)</t>
  </si>
  <si>
    <t>休闲大床房-禁烟&lt;2人入住&gt;&lt;不退款&gt;&lt;无早&gt;</t>
  </si>
  <si>
    <t>Ophaug/Jarred</t>
  </si>
  <si>
    <t xml:space="preserve">4258455	</t>
  </si>
  <si>
    <t xml:space="preserve">31847SE116423	</t>
  </si>
  <si>
    <t xml:space="preserve">999228494986906	</t>
  </si>
  <si>
    <t>[纽卡斯尔]纽卡斯尔郡酒店(County Hotel &amp; County Aparthotel Newcastle)(37198387)</t>
  </si>
  <si>
    <t>城市双人房&lt;2人入住&gt;&lt;不退款&gt;</t>
  </si>
  <si>
    <t>RABIDA/TED</t>
  </si>
  <si>
    <t xml:space="preserve">4263824	</t>
  </si>
  <si>
    <t xml:space="preserve">999228522006710	</t>
  </si>
  <si>
    <t>[圣奥斯特尔]康沃尔水疗度假酒店(The Cornwall Hotel Spa &amp; Lodges)(37204294)</t>
  </si>
  <si>
    <t>奢华双人房&lt;2人入住&gt;&lt;不退款&gt;&lt;无早&gt;</t>
  </si>
  <si>
    <t>Herbert/Eddie</t>
  </si>
  <si>
    <t xml:space="preserve">4271296	</t>
  </si>
  <si>
    <t xml:space="preserve">999228535742801	</t>
  </si>
  <si>
    <t>[伦敦]伦敦斯特拉特福凯悦酒店(Hyatt Regency London Stratford)(37204875)</t>
  </si>
  <si>
    <t>特大床房&lt;2人入住&gt;&lt;不退款&gt;</t>
  </si>
  <si>
    <t>LIU/NGA YING IRENE</t>
  </si>
  <si>
    <t xml:space="preserve">4274510	</t>
  </si>
  <si>
    <t xml:space="preserve">37825472|124682850	</t>
  </si>
  <si>
    <t xml:space="preserve">999228544861650	</t>
  </si>
  <si>
    <t>[奥普菲孔]苏黎世机场宜必思经济酒店(ibis budget Zurich Airport)(37224886)</t>
  </si>
  <si>
    <t>双人床房&lt;2人入住&gt;&lt;不退款&gt;&lt;无早&gt;</t>
  </si>
  <si>
    <t>Burger/Christine</t>
  </si>
  <si>
    <t xml:space="preserve">4276941	</t>
  </si>
  <si>
    <t xml:space="preserve">2312080678	</t>
  </si>
  <si>
    <t>，</t>
  </si>
  <si>
    <t>A231212100619481</t>
  </si>
  <si>
    <t>A231212100718481</t>
  </si>
  <si>
    <t>USD / HKD 当前参考汇率: 7.80484</t>
  </si>
  <si>
    <t>总计：1517.6 USD/
11844.63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</si>
  <si>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</si>
  <si>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</si>
  <si>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</si>
  <si>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</si>
  <si>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</si>
  <si>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</si>
  <si>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</si>
  <si>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</si>
  <si>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</si>
  <si>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</si>
  <si>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</si>
  <si>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</si>
  <si>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</si>
  <si>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</si>
  <si>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</si>
  <si>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</si>
  <si>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</si>
  <si>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</si>
  <si>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</si>
  <si>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</si>
  <si>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3928687</t>
  </si>
  <si>
    <t>曼谷活力探戈生活馆酒店</t>
  </si>
  <si>
    <t>CHEEWACHAIMONGKOL WIPARAT,LIM YAN KIAT</t>
  </si>
  <si>
    <t>2023-12-06</t>
  </si>
  <si>
    <t>2023-12-09</t>
  </si>
  <si>
    <t>退房日周结</t>
  </si>
  <si>
    <t>746.53</t>
  </si>
  <si>
    <t>102.40</t>
  </si>
  <si>
    <t>0</t>
  </si>
  <si>
    <t>0.00</t>
  </si>
  <si>
    <t>携程盛景国际直连</t>
  </si>
  <si>
    <t>01.010677</t>
  </si>
  <si>
    <t>2023-09-14 10:29:43</t>
  </si>
  <si>
    <t>否</t>
  </si>
  <si>
    <t>汇智国际旅游发展有限公司</t>
  </si>
  <si>
    <t>直连</t>
  </si>
  <si>
    <t>泰国</t>
  </si>
  <si>
    <t>2023-10-18</t>
  </si>
  <si>
    <t>4089805</t>
  </si>
  <si>
    <t>哥打京那巴鲁皇宫酒店</t>
  </si>
  <si>
    <t>Sabariah Sabariah binti Hamid</t>
  </si>
  <si>
    <t>2023-12-08</t>
  </si>
  <si>
    <t>280.02</t>
  </si>
  <si>
    <t>38.19</t>
  </si>
  <si>
    <t>2023-10-18 10:37:09</t>
  </si>
  <si>
    <t>直采</t>
  </si>
  <si>
    <t>马来西亚</t>
  </si>
  <si>
    <t>2023-10-26</t>
  </si>
  <si>
    <t>4135818</t>
  </si>
  <si>
    <t>娜迦公寓</t>
  </si>
  <si>
    <t>ZHANG LINA,Dong Shuai</t>
  </si>
  <si>
    <t>674.63</t>
  </si>
  <si>
    <t>91.97</t>
  </si>
  <si>
    <t>2023-10-26 17:52:03</t>
  </si>
  <si>
    <t>2023-10-27</t>
  </si>
  <si>
    <t>4141946</t>
  </si>
  <si>
    <t>梅菲尔酒店</t>
  </si>
  <si>
    <t>Swan Lauren</t>
  </si>
  <si>
    <t>1185.61</t>
  </si>
  <si>
    <t>161.64</t>
  </si>
  <si>
    <t>2023-10-27 17:24:05</t>
  </si>
  <si>
    <t>澳大利亚</t>
  </si>
  <si>
    <t>4143453</t>
  </si>
  <si>
    <t>美提酒店</t>
  </si>
  <si>
    <t>KRAMP LARS-KONSTANTIN,COCKER DANIEL JAMES</t>
  </si>
  <si>
    <t>2023-12-07</t>
  </si>
  <si>
    <t>1993.11</t>
  </si>
  <si>
    <t>271.73</t>
  </si>
  <si>
    <t>2023-10-27 21:08:04</t>
  </si>
  <si>
    <t>英国</t>
  </si>
  <si>
    <t>2023-10-29</t>
  </si>
  <si>
    <t>4154069</t>
  </si>
  <si>
    <t>丹绒望角公寓式套房</t>
  </si>
  <si>
    <t>ABOO BAKAR ABU HURAIRAH</t>
  </si>
  <si>
    <t>631.46</t>
  </si>
  <si>
    <t>86.06</t>
  </si>
  <si>
    <t>2023-10-29 21:28:13</t>
  </si>
  <si>
    <t>2023-11-06</t>
  </si>
  <si>
    <t>4201063</t>
  </si>
  <si>
    <t>普吉市宜必思尚品酒店</t>
  </si>
  <si>
    <t>CHUANG HSINWEI</t>
  </si>
  <si>
    <t>2023-12-04</t>
  </si>
  <si>
    <t>1265.05</t>
  </si>
  <si>
    <t>173.05</t>
  </si>
  <si>
    <t>2023-11-06 12:43:41</t>
  </si>
  <si>
    <t>2023-11-15</t>
  </si>
  <si>
    <t>4258455</t>
  </si>
  <si>
    <t>丹佛索内斯塔酒店</t>
  </si>
  <si>
    <t>Ophaug Jarred</t>
  </si>
  <si>
    <t>736.11</t>
  </si>
  <si>
    <t>101.25</t>
  </si>
  <si>
    <t>2023-11-15 12:02:43</t>
  </si>
  <si>
    <t>美国</t>
  </si>
  <si>
    <t>2023-11-16</t>
  </si>
  <si>
    <t>4263824</t>
  </si>
  <si>
    <t>康第酒店</t>
  </si>
  <si>
    <t>RABIDA TED</t>
  </si>
  <si>
    <t>640.28</t>
  </si>
  <si>
    <t>88.15</t>
  </si>
  <si>
    <t>2023-11-16 08:52:03</t>
  </si>
  <si>
    <t>2023-11-18</t>
  </si>
  <si>
    <t>4271296</t>
  </si>
  <si>
    <t>康沃尔Spa和小屋酒店</t>
  </si>
  <si>
    <t>Herbert Eddie</t>
  </si>
  <si>
    <t>789.77</t>
  </si>
  <si>
    <t>109.21</t>
  </si>
  <si>
    <t>2023-11-18 02:28:29</t>
  </si>
  <si>
    <t>2023-11-19</t>
  </si>
  <si>
    <t>4274510</t>
  </si>
  <si>
    <t>伦敦假日酒店 - 斯特拉特福市</t>
  </si>
  <si>
    <t>LIU NGA YING IRENE</t>
  </si>
  <si>
    <t>1557.89</t>
  </si>
  <si>
    <t>215.38</t>
  </si>
  <si>
    <t>2023-11-19 05:48:15</t>
  </si>
  <si>
    <t>4276941</t>
  </si>
  <si>
    <t>苏黎世机场宜必思经济酒店</t>
  </si>
  <si>
    <t>Burger Christine</t>
  </si>
  <si>
    <t>568.31</t>
  </si>
  <si>
    <t>78.57</t>
  </si>
  <si>
    <t>2023-11-19 22:24:56</t>
  </si>
  <si>
    <t>瑞士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</si>
</sst>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419100</xdr:colOff>
      <xdr:row>58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5346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45266</v>
      </c>
      <c r="G2" s="6">
        <v>45269</v>
      </c>
      <c r="H2" s="4">
        <v>1</v>
      </c>
      <c r="I2" s="4">
        <v>3</v>
      </c>
      <c r="J2" s="4">
        <v>3</v>
      </c>
      <c r="K2" s="4" t="s">
        <v>30</v>
      </c>
      <c r="L2" s="4">
        <v>102.4</v>
      </c>
      <c r="M2" s="4">
        <v>102.4</v>
      </c>
      <c r="N2" s="4" t="s">
        <v>31</v>
      </c>
      <c r="O2" s="4" t="s">
        <v>32</v>
      </c>
      <c r="P2" s="4" t="s">
        <v>33</v>
      </c>
      <c r="Q2" s="4">
        <v>0</v>
      </c>
      <c r="R2" s="7">
        <v>45183</v>
      </c>
      <c r="S2" s="6">
        <v>45272</v>
      </c>
      <c r="T2" s="4" t="s">
        <v>34</v>
      </c>
      <c r="U2" s="4">
        <v>102.4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45268</v>
      </c>
      <c r="G3" s="6">
        <v>45269</v>
      </c>
      <c r="H3" s="4">
        <v>1</v>
      </c>
      <c r="I3" s="4">
        <v>1</v>
      </c>
      <c r="J3" s="4">
        <v>1</v>
      </c>
      <c r="K3" s="4" t="s">
        <v>30</v>
      </c>
      <c r="L3" s="4">
        <v>38.19</v>
      </c>
      <c r="M3" s="4">
        <v>38.19</v>
      </c>
      <c r="N3" s="4" t="s">
        <v>40</v>
      </c>
      <c r="O3" s="4" t="s">
        <v>32</v>
      </c>
      <c r="P3" s="4" t="s">
        <v>33</v>
      </c>
      <c r="Q3" s="4">
        <v>0</v>
      </c>
      <c r="R3" s="7">
        <v>45217</v>
      </c>
      <c r="S3" s="6">
        <v>45272</v>
      </c>
      <c r="T3" s="4" t="s">
        <v>34</v>
      </c>
      <c r="U3" s="4">
        <v>38.19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45266</v>
      </c>
      <c r="G4" s="6">
        <v>45269</v>
      </c>
      <c r="H4" s="4">
        <v>1</v>
      </c>
      <c r="I4" s="4">
        <v>3</v>
      </c>
      <c r="J4" s="4">
        <v>3</v>
      </c>
      <c r="K4" s="4" t="s">
        <v>30</v>
      </c>
      <c r="L4" s="4">
        <v>91.97</v>
      </c>
      <c r="M4" s="4">
        <v>91.97</v>
      </c>
      <c r="N4" s="4" t="s">
        <v>46</v>
      </c>
      <c r="O4" s="4" t="s">
        <v>32</v>
      </c>
      <c r="P4" s="4" t="s">
        <v>33</v>
      </c>
      <c r="Q4" s="4">
        <v>0</v>
      </c>
      <c r="R4" s="7">
        <v>45225.0000115741</v>
      </c>
      <c r="S4" s="6">
        <v>45272</v>
      </c>
      <c r="T4" s="4" t="s">
        <v>34</v>
      </c>
      <c r="U4" s="4">
        <v>91.97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45268</v>
      </c>
      <c r="G5" s="6">
        <v>45269</v>
      </c>
      <c r="H5" s="4">
        <v>1</v>
      </c>
      <c r="I5" s="4">
        <v>1</v>
      </c>
      <c r="J5" s="4">
        <v>1</v>
      </c>
      <c r="K5" s="4" t="s">
        <v>30</v>
      </c>
      <c r="L5" s="4">
        <v>61.31</v>
      </c>
      <c r="M5" s="4">
        <v>61.31</v>
      </c>
      <c r="N5" s="4" t="s">
        <v>52</v>
      </c>
      <c r="O5" s="4" t="s">
        <v>32</v>
      </c>
      <c r="P5" s="4" t="s">
        <v>33</v>
      </c>
      <c r="Q5" s="4">
        <v>0</v>
      </c>
      <c r="R5" s="7">
        <v>45226</v>
      </c>
      <c r="S5" s="6">
        <v>45272</v>
      </c>
      <c r="T5" s="4" t="s">
        <v>34</v>
      </c>
      <c r="U5" s="4">
        <v>61.31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29</v>
      </c>
      <c r="F6" s="6">
        <v>45268</v>
      </c>
      <c r="G6" s="6">
        <v>45269</v>
      </c>
      <c r="H6" s="4">
        <v>1</v>
      </c>
      <c r="I6" s="4">
        <v>1</v>
      </c>
      <c r="J6" s="4">
        <v>1</v>
      </c>
      <c r="K6" s="4" t="s">
        <v>30</v>
      </c>
      <c r="L6" s="4">
        <v>161.64</v>
      </c>
      <c r="M6" s="4">
        <v>161.64</v>
      </c>
      <c r="N6" s="4" t="s">
        <v>56</v>
      </c>
      <c r="O6" s="4" t="s">
        <v>32</v>
      </c>
      <c r="P6" s="4" t="s">
        <v>33</v>
      </c>
      <c r="Q6" s="4">
        <v>0</v>
      </c>
      <c r="R6" s="7">
        <v>45226.0000115741</v>
      </c>
      <c r="S6" s="6">
        <v>45272</v>
      </c>
      <c r="T6" s="4" t="s">
        <v>34</v>
      </c>
      <c r="U6" s="4">
        <v>161.64</v>
      </c>
      <c r="V6" s="4">
        <v>0</v>
      </c>
      <c r="W6" s="4">
        <v>0</v>
      </c>
      <c r="X6" s="4" t="s">
        <v>57</v>
      </c>
      <c r="Y6" s="4" t="s">
        <v>48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45267</v>
      </c>
      <c r="G7" s="6">
        <v>45269</v>
      </c>
      <c r="H7" s="4">
        <v>1</v>
      </c>
      <c r="I7" s="4">
        <v>2</v>
      </c>
      <c r="J7" s="4">
        <v>2</v>
      </c>
      <c r="K7" s="4" t="s">
        <v>30</v>
      </c>
      <c r="L7" s="4">
        <v>271.73</v>
      </c>
      <c r="M7" s="4">
        <v>271.73</v>
      </c>
      <c r="N7" s="4" t="s">
        <v>61</v>
      </c>
      <c r="O7" s="4" t="s">
        <v>32</v>
      </c>
      <c r="P7" s="4" t="s">
        <v>33</v>
      </c>
      <c r="Q7" s="4">
        <v>0</v>
      </c>
      <c r="R7" s="7">
        <v>45226.0000115741</v>
      </c>
      <c r="S7" s="6">
        <v>45272</v>
      </c>
      <c r="T7" s="4" t="s">
        <v>34</v>
      </c>
      <c r="U7" s="4">
        <v>271.73</v>
      </c>
      <c r="V7" s="4">
        <v>0</v>
      </c>
      <c r="W7" s="4">
        <v>0</v>
      </c>
      <c r="X7" s="4" t="s">
        <v>62</v>
      </c>
      <c r="Y7" s="4" t="s">
        <v>48</v>
      </c>
    </row>
    <row r="8" s="4" customFormat="1" spans="1:25">
      <c r="A8" s="4" t="s">
        <v>49</v>
      </c>
      <c r="B8" s="4" t="s">
        <v>26</v>
      </c>
      <c r="C8" s="4" t="s">
        <v>63</v>
      </c>
      <c r="D8" s="4" t="s">
        <v>50</v>
      </c>
      <c r="E8" s="4" t="s">
        <v>51</v>
      </c>
      <c r="F8" s="6">
        <v>45268</v>
      </c>
      <c r="G8" s="6">
        <v>45269</v>
      </c>
      <c r="H8" s="4">
        <v>1</v>
      </c>
      <c r="I8" s="4">
        <v>1</v>
      </c>
      <c r="J8" s="4">
        <v>1</v>
      </c>
      <c r="K8" s="4" t="s">
        <v>30</v>
      </c>
      <c r="L8" s="4">
        <v>-61.31</v>
      </c>
      <c r="M8" s="4">
        <v>-61.31</v>
      </c>
      <c r="N8" s="4" t="s">
        <v>52</v>
      </c>
      <c r="O8" s="4" t="s">
        <v>32</v>
      </c>
      <c r="P8" s="4" t="s">
        <v>33</v>
      </c>
      <c r="Q8" s="4">
        <v>0</v>
      </c>
      <c r="R8" s="7">
        <v>45226</v>
      </c>
      <c r="S8" s="6">
        <v>45272</v>
      </c>
      <c r="T8" s="4" t="s">
        <v>34</v>
      </c>
      <c r="U8" s="4">
        <v>-61.31</v>
      </c>
      <c r="V8" s="4">
        <v>0</v>
      </c>
      <c r="W8" s="4">
        <v>0</v>
      </c>
      <c r="X8" s="4" t="s">
        <v>53</v>
      </c>
      <c r="Y8" s="4" t="s">
        <v>48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45268</v>
      </c>
      <c r="G9" s="6">
        <v>45269</v>
      </c>
      <c r="H9" s="4">
        <v>1</v>
      </c>
      <c r="I9" s="4">
        <v>1</v>
      </c>
      <c r="J9" s="4">
        <v>1</v>
      </c>
      <c r="K9" s="4" t="s">
        <v>30</v>
      </c>
      <c r="L9" s="4">
        <v>86.06</v>
      </c>
      <c r="M9" s="4">
        <v>86.06</v>
      </c>
      <c r="N9" s="4" t="s">
        <v>67</v>
      </c>
      <c r="O9" s="4" t="s">
        <v>32</v>
      </c>
      <c r="P9" s="4" t="s">
        <v>33</v>
      </c>
      <c r="Q9" s="4">
        <v>0</v>
      </c>
      <c r="R9" s="7">
        <v>45228</v>
      </c>
      <c r="S9" s="6">
        <v>45272</v>
      </c>
      <c r="T9" s="4" t="s">
        <v>34</v>
      </c>
      <c r="U9" s="4">
        <v>86.06</v>
      </c>
      <c r="V9" s="4">
        <v>0</v>
      </c>
      <c r="W9" s="4">
        <v>0</v>
      </c>
      <c r="X9" s="4" t="s">
        <v>68</v>
      </c>
      <c r="Y9" s="4" t="s">
        <v>48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45264</v>
      </c>
      <c r="G10" s="6">
        <v>45269</v>
      </c>
      <c r="H10" s="4">
        <v>1</v>
      </c>
      <c r="I10" s="4">
        <v>5</v>
      </c>
      <c r="J10" s="4">
        <v>5</v>
      </c>
      <c r="K10" s="4" t="s">
        <v>30</v>
      </c>
      <c r="L10" s="4">
        <v>173.05</v>
      </c>
      <c r="M10" s="4">
        <v>173.05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45236.0000115741</v>
      </c>
      <c r="S10" s="6">
        <v>45272</v>
      </c>
      <c r="T10" s="4" t="s">
        <v>34</v>
      </c>
      <c r="U10" s="4">
        <v>173.05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45268</v>
      </c>
      <c r="G11" s="6">
        <v>45269</v>
      </c>
      <c r="H11" s="4">
        <v>1</v>
      </c>
      <c r="I11" s="4">
        <v>1</v>
      </c>
      <c r="J11" s="4">
        <v>1</v>
      </c>
      <c r="K11" s="4" t="s">
        <v>30</v>
      </c>
      <c r="L11" s="4">
        <v>101.25</v>
      </c>
      <c r="M11" s="4">
        <v>101.25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45245</v>
      </c>
      <c r="S11" s="6">
        <v>45272</v>
      </c>
      <c r="T11" s="4" t="s">
        <v>34</v>
      </c>
      <c r="U11" s="4">
        <v>101.25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45268</v>
      </c>
      <c r="G12" s="6">
        <v>45269</v>
      </c>
      <c r="H12" s="4">
        <v>1</v>
      </c>
      <c r="I12" s="4">
        <v>1</v>
      </c>
      <c r="J12" s="4">
        <v>1</v>
      </c>
      <c r="K12" s="4" t="s">
        <v>30</v>
      </c>
      <c r="L12" s="4">
        <v>88.15</v>
      </c>
      <c r="M12" s="4">
        <v>88.15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45246.0000115741</v>
      </c>
      <c r="S12" s="6">
        <v>45272</v>
      </c>
      <c r="T12" s="4" t="s">
        <v>34</v>
      </c>
      <c r="U12" s="4">
        <v>88.15</v>
      </c>
      <c r="V12" s="4">
        <v>0</v>
      </c>
      <c r="W12" s="4">
        <v>0</v>
      </c>
      <c r="X12" s="4" t="s">
        <v>85</v>
      </c>
      <c r="Y12" s="4" t="s">
        <v>48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45268</v>
      </c>
      <c r="G13" s="6">
        <v>45269</v>
      </c>
      <c r="H13" s="4">
        <v>1</v>
      </c>
      <c r="I13" s="4">
        <v>1</v>
      </c>
      <c r="J13" s="4">
        <v>1</v>
      </c>
      <c r="K13" s="4" t="s">
        <v>30</v>
      </c>
      <c r="L13" s="4">
        <v>109.21</v>
      </c>
      <c r="M13" s="4">
        <v>109.21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45248</v>
      </c>
      <c r="S13" s="6">
        <v>45272</v>
      </c>
      <c r="T13" s="4" t="s">
        <v>34</v>
      </c>
      <c r="U13" s="4">
        <v>109.21</v>
      </c>
      <c r="V13" s="4">
        <v>0</v>
      </c>
      <c r="W13" s="4">
        <v>0</v>
      </c>
      <c r="X13" s="4" t="s">
        <v>90</v>
      </c>
      <c r="Y13" s="4" t="s">
        <v>48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45268</v>
      </c>
      <c r="G14" s="6">
        <v>45269</v>
      </c>
      <c r="H14" s="4">
        <v>1</v>
      </c>
      <c r="I14" s="4">
        <v>1</v>
      </c>
      <c r="J14" s="4">
        <v>1</v>
      </c>
      <c r="K14" s="4" t="s">
        <v>30</v>
      </c>
      <c r="L14" s="4">
        <v>215.38</v>
      </c>
      <c r="M14" s="4">
        <v>215.38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45249.0000115741</v>
      </c>
      <c r="S14" s="6">
        <v>45272</v>
      </c>
      <c r="T14" s="4" t="s">
        <v>34</v>
      </c>
      <c r="U14" s="4">
        <v>215.38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45268</v>
      </c>
      <c r="G15" s="6">
        <v>45269</v>
      </c>
      <c r="H15" s="4">
        <v>1</v>
      </c>
      <c r="I15" s="4">
        <v>1</v>
      </c>
      <c r="J15" s="4">
        <v>1</v>
      </c>
      <c r="K15" s="4" t="s">
        <v>30</v>
      </c>
      <c r="L15" s="4">
        <v>78.57</v>
      </c>
      <c r="M15" s="4">
        <v>78.57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45249.0000115741</v>
      </c>
      <c r="S15" s="6">
        <v>45272</v>
      </c>
      <c r="T15" s="4" t="s">
        <v>34</v>
      </c>
      <c r="U15" s="4">
        <v>78.57</v>
      </c>
      <c r="V15" s="4">
        <v>0</v>
      </c>
      <c r="W15" s="4">
        <v>0</v>
      </c>
      <c r="X15" s="4" t="s">
        <v>101</v>
      </c>
      <c r="Y15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999226775489173</v>
      </c>
      <c r="B2" s="6">
        <v>45266</v>
      </c>
      <c r="C2" s="6">
        <v>45269</v>
      </c>
      <c r="D2" s="4">
        <v>102.4</v>
      </c>
      <c r="E2" s="4" t="str">
        <f>VLOOKUP(A2,HOP!A:L,12,0)</f>
        <v>102.40</v>
      </c>
      <c r="F2" s="4" t="str">
        <f>VLOOKUP(A2,HOP!A:C,3,0)</f>
        <v>3928687</v>
      </c>
      <c r="G2" s="4">
        <f>D2-E2</f>
        <v>0</v>
      </c>
      <c r="H2" s="4" t="str">
        <f>$H$1&amp;F2</f>
        <v>，3928687</v>
      </c>
      <c r="I2" s="4" t="str">
        <f>VLOOKUP(A2,HOP!A:U,21,0)</f>
        <v>直连</v>
      </c>
    </row>
    <row r="3" s="4" customFormat="1" spans="1:9">
      <c r="A3" s="5">
        <v>999227967338920</v>
      </c>
      <c r="B3" s="6">
        <v>45268</v>
      </c>
      <c r="C3" s="6">
        <v>45269</v>
      </c>
      <c r="D3" s="4">
        <v>38.19</v>
      </c>
      <c r="E3" s="4" t="str">
        <f>VLOOKUP(A3,HOP!A:L,12,0)</f>
        <v>38.19</v>
      </c>
      <c r="F3" s="4" t="str">
        <f>VLOOKUP(A3,HOP!A:C,3,0)</f>
        <v>4089805</v>
      </c>
      <c r="G3" s="4">
        <f t="shared" ref="G3:G14" si="0">D3-E3</f>
        <v>0</v>
      </c>
      <c r="H3" s="4" t="str">
        <f t="shared" ref="H3:H14" si="1">$H$1&amp;F3</f>
        <v>，4089805</v>
      </c>
      <c r="I3" s="4" t="str">
        <f>VLOOKUP(A3,HOP!A:U,21,0)</f>
        <v>直采</v>
      </c>
    </row>
    <row r="4" s="4" customFormat="1" spans="1:9">
      <c r="A4" s="5">
        <v>999228136607798</v>
      </c>
      <c r="B4" s="6">
        <v>45266</v>
      </c>
      <c r="C4" s="6">
        <v>45269</v>
      </c>
      <c r="D4" s="4">
        <v>91.97</v>
      </c>
      <c r="E4" s="4" t="str">
        <f>VLOOKUP(A4,HOP!A:L,12,0)</f>
        <v>91.97</v>
      </c>
      <c r="F4" s="4" t="str">
        <f>VLOOKUP(A4,HOP!A:C,3,0)</f>
        <v>4135818</v>
      </c>
      <c r="G4" s="4">
        <f t="shared" si="0"/>
        <v>0</v>
      </c>
      <c r="H4" s="4" t="str">
        <f t="shared" si="1"/>
        <v>，4135818</v>
      </c>
      <c r="I4" s="4" t="str">
        <f>VLOOKUP(A4,HOP!A:U,21,0)</f>
        <v>直连</v>
      </c>
    </row>
    <row r="5" s="4" customFormat="1" hidden="1" spans="1:9">
      <c r="A5" s="5">
        <v>999228143461066</v>
      </c>
      <c r="B5" s="6">
        <v>45268</v>
      </c>
      <c r="C5" s="6">
        <v>45269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999228158938211</v>
      </c>
      <c r="B6" s="6">
        <v>45268</v>
      </c>
      <c r="C6" s="6">
        <v>45269</v>
      </c>
      <c r="D6" s="4">
        <v>161.64</v>
      </c>
      <c r="E6" s="4" t="str">
        <f>VLOOKUP(A6,HOP!A:L,12,0)</f>
        <v>161.64</v>
      </c>
      <c r="F6" s="4" t="str">
        <f>VLOOKUP(A6,HOP!A:C,3,0)</f>
        <v>4141946</v>
      </c>
      <c r="G6" s="4">
        <f t="shared" si="0"/>
        <v>0</v>
      </c>
      <c r="H6" s="4" t="str">
        <f t="shared" si="1"/>
        <v>，4141946</v>
      </c>
      <c r="I6" s="4" t="str">
        <f>VLOOKUP(A6,HOP!A:U,21,0)</f>
        <v>直连</v>
      </c>
    </row>
    <row r="7" s="4" customFormat="1" spans="1:9">
      <c r="A7" s="5">
        <v>999228162861483</v>
      </c>
      <c r="B7" s="6">
        <v>45267</v>
      </c>
      <c r="C7" s="6">
        <v>45269</v>
      </c>
      <c r="D7" s="4">
        <v>271.73</v>
      </c>
      <c r="E7" s="4" t="str">
        <f>VLOOKUP(A7,HOP!A:L,12,0)</f>
        <v>271.73</v>
      </c>
      <c r="F7" s="4" t="str">
        <f>VLOOKUP(A7,HOP!A:C,3,0)</f>
        <v>4143453</v>
      </c>
      <c r="G7" s="4">
        <f t="shared" si="0"/>
        <v>0</v>
      </c>
      <c r="H7" s="4" t="str">
        <f t="shared" si="1"/>
        <v>，4143453</v>
      </c>
      <c r="I7" s="4" t="str">
        <f>VLOOKUP(A7,HOP!A:U,21,0)</f>
        <v>直连</v>
      </c>
    </row>
    <row r="8" s="4" customFormat="1" spans="1:9">
      <c r="A8" s="5">
        <v>999228217065531</v>
      </c>
      <c r="B8" s="6">
        <v>45268</v>
      </c>
      <c r="C8" s="6">
        <v>45269</v>
      </c>
      <c r="D8" s="4">
        <v>86.06</v>
      </c>
      <c r="E8" s="4" t="str">
        <f>VLOOKUP(A8,HOP!A:L,12,0)</f>
        <v>86.06</v>
      </c>
      <c r="F8" s="4" t="str">
        <f>VLOOKUP(A8,HOP!A:C,3,0)</f>
        <v>4154069</v>
      </c>
      <c r="G8" s="4">
        <f t="shared" si="0"/>
        <v>0</v>
      </c>
      <c r="H8" s="4" t="str">
        <f t="shared" si="1"/>
        <v>，4154069</v>
      </c>
      <c r="I8" s="4" t="str">
        <f>VLOOKUP(A8,HOP!A:U,21,0)</f>
        <v>直连</v>
      </c>
    </row>
    <row r="9" s="4" customFormat="1" spans="1:9">
      <c r="A9" s="5">
        <v>999228337229322</v>
      </c>
      <c r="B9" s="6">
        <v>45264</v>
      </c>
      <c r="C9" s="6">
        <v>45269</v>
      </c>
      <c r="D9" s="4">
        <v>173.05</v>
      </c>
      <c r="E9" s="4" t="str">
        <f>VLOOKUP(A9,HOP!A:L,12,0)</f>
        <v>173.05</v>
      </c>
      <c r="F9" s="4" t="str">
        <f>VLOOKUP(A9,HOP!A:C,3,0)</f>
        <v>4201063</v>
      </c>
      <c r="G9" s="4">
        <f t="shared" si="0"/>
        <v>0</v>
      </c>
      <c r="H9" s="4" t="str">
        <f t="shared" si="1"/>
        <v>，4201063</v>
      </c>
      <c r="I9" s="4" t="str">
        <f>VLOOKUP(A9,HOP!A:U,21,0)</f>
        <v>直采</v>
      </c>
    </row>
    <row r="10" s="4" customFormat="1" spans="1:9">
      <c r="A10" s="5">
        <v>999228487112178</v>
      </c>
      <c r="B10" s="6">
        <v>45268</v>
      </c>
      <c r="C10" s="6">
        <v>45269</v>
      </c>
      <c r="D10" s="4">
        <v>101.25</v>
      </c>
      <c r="E10" s="4" t="str">
        <f>VLOOKUP(A10,HOP!A:L,12,0)</f>
        <v>101.25</v>
      </c>
      <c r="F10" s="4" t="str">
        <f>VLOOKUP(A10,HOP!A:C,3,0)</f>
        <v>4258455</v>
      </c>
      <c r="G10" s="4">
        <f t="shared" si="0"/>
        <v>0</v>
      </c>
      <c r="H10" s="4" t="str">
        <f t="shared" si="1"/>
        <v>，4258455</v>
      </c>
      <c r="I10" s="4" t="str">
        <f>VLOOKUP(A10,HOP!A:U,21,0)</f>
        <v>直连</v>
      </c>
    </row>
    <row r="11" s="4" customFormat="1" spans="1:9">
      <c r="A11" s="5">
        <v>999228494986906</v>
      </c>
      <c r="B11" s="6">
        <v>45268</v>
      </c>
      <c r="C11" s="6">
        <v>45269</v>
      </c>
      <c r="D11" s="4">
        <v>88.15</v>
      </c>
      <c r="E11" s="4" t="str">
        <f>VLOOKUP(A11,HOP!A:L,12,0)</f>
        <v>88.15</v>
      </c>
      <c r="F11" s="4" t="str">
        <f>VLOOKUP(A11,HOP!A:C,3,0)</f>
        <v>4263824</v>
      </c>
      <c r="G11" s="4">
        <f t="shared" si="0"/>
        <v>0</v>
      </c>
      <c r="H11" s="4" t="str">
        <f t="shared" si="1"/>
        <v>，4263824</v>
      </c>
      <c r="I11" s="4" t="str">
        <f>VLOOKUP(A11,HOP!A:U,21,0)</f>
        <v>直连</v>
      </c>
    </row>
    <row r="12" s="4" customFormat="1" spans="1:9">
      <c r="A12" s="5">
        <v>999228522006710</v>
      </c>
      <c r="B12" s="6">
        <v>45268</v>
      </c>
      <c r="C12" s="6">
        <v>45269</v>
      </c>
      <c r="D12" s="4">
        <v>109.21</v>
      </c>
      <c r="E12" s="4" t="str">
        <f>VLOOKUP(A12,HOP!A:L,12,0)</f>
        <v>109.21</v>
      </c>
      <c r="F12" s="4" t="str">
        <f>VLOOKUP(A12,HOP!A:C,3,0)</f>
        <v>4271296</v>
      </c>
      <c r="G12" s="4">
        <f t="shared" si="0"/>
        <v>0</v>
      </c>
      <c r="H12" s="4" t="str">
        <f t="shared" si="1"/>
        <v>，4271296</v>
      </c>
      <c r="I12" s="4" t="str">
        <f>VLOOKUP(A12,HOP!A:U,21,0)</f>
        <v>直连</v>
      </c>
    </row>
    <row r="13" s="4" customFormat="1" spans="1:9">
      <c r="A13" s="5">
        <v>999228535742801</v>
      </c>
      <c r="B13" s="6">
        <v>45268</v>
      </c>
      <c r="C13" s="6">
        <v>45269</v>
      </c>
      <c r="D13" s="4">
        <v>215.38</v>
      </c>
      <c r="E13" s="4" t="str">
        <f>VLOOKUP(A13,HOP!A:L,12,0)</f>
        <v>215.38</v>
      </c>
      <c r="F13" s="4" t="str">
        <f>VLOOKUP(A13,HOP!A:C,3,0)</f>
        <v>4274510</v>
      </c>
      <c r="G13" s="4">
        <f t="shared" si="0"/>
        <v>0</v>
      </c>
      <c r="H13" s="4" t="str">
        <f t="shared" si="1"/>
        <v>，4274510</v>
      </c>
      <c r="I13" s="4" t="str">
        <f>VLOOKUP(A13,HOP!A:U,21,0)</f>
        <v>直连</v>
      </c>
    </row>
    <row r="14" s="4" customFormat="1" spans="1:9">
      <c r="A14" s="5">
        <v>999228544861650</v>
      </c>
      <c r="B14" s="6">
        <v>45268</v>
      </c>
      <c r="C14" s="6">
        <v>45269</v>
      </c>
      <c r="D14" s="4">
        <v>78.57</v>
      </c>
      <c r="E14" s="4" t="str">
        <f>VLOOKUP(A14,HOP!A:L,12,0)</f>
        <v>78.57</v>
      </c>
      <c r="F14" s="4" t="str">
        <f>VLOOKUP(A14,HOP!A:C,3,0)</f>
        <v>4276941</v>
      </c>
      <c r="G14" s="4">
        <f t="shared" si="0"/>
        <v>0</v>
      </c>
      <c r="H14" s="4" t="str">
        <f t="shared" si="1"/>
        <v>，4276941</v>
      </c>
      <c r="I14" s="4" t="str">
        <f>VLOOKUP(A14,HOP!A:U,21,0)</f>
        <v>直连</v>
      </c>
    </row>
    <row r="16" spans="4:4">
      <c r="D16" s="4">
        <f>SUM(D2:D15)</f>
        <v>1517.6</v>
      </c>
    </row>
    <row r="21" spans="1:4">
      <c r="A21" s="4" t="s">
        <v>104</v>
      </c>
      <c r="C21" s="4">
        <v>211.24</v>
      </c>
      <c r="D21" s="4">
        <v>1648.69</v>
      </c>
    </row>
    <row r="22" spans="1:4">
      <c r="A22" s="4" t="s">
        <v>105</v>
      </c>
      <c r="C22" s="4">
        <v>1306.36</v>
      </c>
      <c r="D22" s="4">
        <v>10195.94</v>
      </c>
    </row>
    <row r="23" spans="1:4">
      <c r="A23" s="4" t="s">
        <v>106</v>
      </c>
      <c r="C23" s="4">
        <f>SUBTOTAL(9,C21:C22)</f>
        <v>1517.6</v>
      </c>
      <c r="D23" s="4">
        <f>SUBTOTAL(9,D21:D22)</f>
        <v>11844.63</v>
      </c>
    </row>
    <row r="24" spans="1:1">
      <c r="A24" s="4" t="s">
        <v>107</v>
      </c>
    </row>
  </sheetData>
  <autoFilter ref="A1:XFD16">
    <filterColumn colId="3">
      <filters blank="1">
        <filter val="109.21"/>
        <filter val="271.73"/>
        <filter val="102.4"/>
        <filter val="161.64"/>
        <filter val="88.15"/>
        <filter val="101.25"/>
        <filter val="173.05"/>
        <filter val="86.06"/>
        <filter val="1517.6"/>
        <filter val="78.57"/>
        <filter val="91.97"/>
        <filter val="215.38"/>
        <filter val="38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999226775489173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30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999227967338920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132</v>
      </c>
      <c r="H3" s="1" t="s">
        <v>133</v>
      </c>
      <c r="I3" s="1" t="s">
        <v>150</v>
      </c>
      <c r="J3" s="1" t="s">
        <v>30</v>
      </c>
      <c r="K3" s="1" t="s">
        <v>151</v>
      </c>
      <c r="L3" s="1" t="s">
        <v>151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152</v>
      </c>
      <c r="S3" s="1" t="s">
        <v>141</v>
      </c>
      <c r="T3" s="1" t="s">
        <v>142</v>
      </c>
      <c r="U3" s="1" t="s">
        <v>153</v>
      </c>
      <c r="V3" s="1" t="s">
        <v>154</v>
      </c>
    </row>
    <row r="4" s="1" customFormat="1" spans="1:22">
      <c r="A4" s="3">
        <v>999228136607798</v>
      </c>
      <c r="B4" s="1" t="s">
        <v>155</v>
      </c>
      <c r="C4" s="1" t="s">
        <v>156</v>
      </c>
      <c r="D4" s="1" t="s">
        <v>157</v>
      </c>
      <c r="E4" s="1" t="s">
        <v>158</v>
      </c>
      <c r="F4" s="1" t="s">
        <v>131</v>
      </c>
      <c r="G4" s="1" t="s">
        <v>132</v>
      </c>
      <c r="H4" s="1" t="s">
        <v>133</v>
      </c>
      <c r="I4" s="1" t="s">
        <v>159</v>
      </c>
      <c r="J4" s="1" t="s">
        <v>30</v>
      </c>
      <c r="K4" s="1" t="s">
        <v>160</v>
      </c>
      <c r="L4" s="1" t="s">
        <v>160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161</v>
      </c>
      <c r="S4" s="1" t="s">
        <v>141</v>
      </c>
      <c r="T4" s="1" t="s">
        <v>142</v>
      </c>
      <c r="U4" s="1" t="s">
        <v>143</v>
      </c>
      <c r="V4" s="1" t="s">
        <v>144</v>
      </c>
    </row>
    <row r="5" s="1" customFormat="1" spans="1:22">
      <c r="A5" s="3">
        <v>999228158938211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149</v>
      </c>
      <c r="G5" s="1" t="s">
        <v>132</v>
      </c>
      <c r="H5" s="1" t="s">
        <v>133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168</v>
      </c>
      <c r="S5" s="1" t="s">
        <v>141</v>
      </c>
      <c r="T5" s="1" t="s">
        <v>142</v>
      </c>
      <c r="U5" s="1" t="s">
        <v>143</v>
      </c>
      <c r="V5" s="1" t="s">
        <v>169</v>
      </c>
    </row>
    <row r="6" s="1" customFormat="1" spans="1:22">
      <c r="A6" s="3">
        <v>999228162861483</v>
      </c>
      <c r="B6" s="1" t="s">
        <v>162</v>
      </c>
      <c r="C6" s="1" t="s">
        <v>170</v>
      </c>
      <c r="D6" s="1" t="s">
        <v>171</v>
      </c>
      <c r="E6" s="1" t="s">
        <v>172</v>
      </c>
      <c r="F6" s="1" t="s">
        <v>173</v>
      </c>
      <c r="G6" s="1" t="s">
        <v>132</v>
      </c>
      <c r="H6" s="1" t="s">
        <v>133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176</v>
      </c>
      <c r="S6" s="1" t="s">
        <v>141</v>
      </c>
      <c r="T6" s="1" t="s">
        <v>142</v>
      </c>
      <c r="U6" s="1" t="s">
        <v>143</v>
      </c>
      <c r="V6" s="1" t="s">
        <v>177</v>
      </c>
    </row>
    <row r="7" s="1" customFormat="1" spans="1:22">
      <c r="A7" s="3">
        <v>999228217065531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149</v>
      </c>
      <c r="G7" s="1" t="s">
        <v>132</v>
      </c>
      <c r="H7" s="1" t="s">
        <v>133</v>
      </c>
      <c r="I7" s="1" t="s">
        <v>182</v>
      </c>
      <c r="J7" s="1" t="s">
        <v>30</v>
      </c>
      <c r="K7" s="1" t="s">
        <v>183</v>
      </c>
      <c r="L7" s="1" t="s">
        <v>183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184</v>
      </c>
      <c r="S7" s="1" t="s">
        <v>141</v>
      </c>
      <c r="T7" s="1" t="s">
        <v>142</v>
      </c>
      <c r="U7" s="1" t="s">
        <v>143</v>
      </c>
      <c r="V7" s="1" t="s">
        <v>154</v>
      </c>
    </row>
    <row r="8" s="1" customFormat="1" spans="1:22">
      <c r="A8" s="3">
        <v>999228337229322</v>
      </c>
      <c r="B8" s="1" t="s">
        <v>185</v>
      </c>
      <c r="C8" s="1" t="s">
        <v>186</v>
      </c>
      <c r="D8" s="1" t="s">
        <v>187</v>
      </c>
      <c r="E8" s="1" t="s">
        <v>188</v>
      </c>
      <c r="F8" s="1" t="s">
        <v>189</v>
      </c>
      <c r="G8" s="1" t="s">
        <v>132</v>
      </c>
      <c r="H8" s="1" t="s">
        <v>133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192</v>
      </c>
      <c r="S8" s="1" t="s">
        <v>141</v>
      </c>
      <c r="T8" s="1" t="s">
        <v>142</v>
      </c>
      <c r="U8" s="1" t="s">
        <v>153</v>
      </c>
      <c r="V8" s="1" t="s">
        <v>144</v>
      </c>
    </row>
    <row r="9" s="1" customFormat="1" spans="1:22">
      <c r="A9" s="3">
        <v>999228487112178</v>
      </c>
      <c r="B9" s="1" t="s">
        <v>193</v>
      </c>
      <c r="C9" s="1" t="s">
        <v>194</v>
      </c>
      <c r="D9" s="1" t="s">
        <v>195</v>
      </c>
      <c r="E9" s="1" t="s">
        <v>196</v>
      </c>
      <c r="F9" s="1" t="s">
        <v>149</v>
      </c>
      <c r="G9" s="1" t="s">
        <v>132</v>
      </c>
      <c r="H9" s="1" t="s">
        <v>133</v>
      </c>
      <c r="I9" s="1" t="s">
        <v>197</v>
      </c>
      <c r="J9" s="1" t="s">
        <v>30</v>
      </c>
      <c r="K9" s="1" t="s">
        <v>198</v>
      </c>
      <c r="L9" s="1" t="s">
        <v>198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199</v>
      </c>
      <c r="S9" s="1" t="s">
        <v>141</v>
      </c>
      <c r="T9" s="1" t="s">
        <v>142</v>
      </c>
      <c r="U9" s="1" t="s">
        <v>143</v>
      </c>
      <c r="V9" s="1" t="s">
        <v>200</v>
      </c>
    </row>
    <row r="10" s="1" customFormat="1" spans="1:22">
      <c r="A10" s="3">
        <v>999228494986906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149</v>
      </c>
      <c r="G10" s="1" t="s">
        <v>132</v>
      </c>
      <c r="H10" s="1" t="s">
        <v>133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207</v>
      </c>
      <c r="S10" s="1" t="s">
        <v>141</v>
      </c>
      <c r="T10" s="1" t="s">
        <v>142</v>
      </c>
      <c r="U10" s="1" t="s">
        <v>143</v>
      </c>
      <c r="V10" s="1" t="s">
        <v>177</v>
      </c>
    </row>
    <row r="11" s="1" customFormat="1" spans="1:22">
      <c r="A11" s="3">
        <v>999228522006710</v>
      </c>
      <c r="B11" s="1" t="s">
        <v>208</v>
      </c>
      <c r="C11" s="1" t="s">
        <v>209</v>
      </c>
      <c r="D11" s="1" t="s">
        <v>210</v>
      </c>
      <c r="E11" s="1" t="s">
        <v>211</v>
      </c>
      <c r="F11" s="1" t="s">
        <v>149</v>
      </c>
      <c r="G11" s="1" t="s">
        <v>132</v>
      </c>
      <c r="H11" s="1" t="s">
        <v>133</v>
      </c>
      <c r="I11" s="1" t="s">
        <v>212</v>
      </c>
      <c r="J11" s="1" t="s">
        <v>30</v>
      </c>
      <c r="K11" s="1" t="s">
        <v>213</v>
      </c>
      <c r="L11" s="1" t="s">
        <v>213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214</v>
      </c>
      <c r="S11" s="1" t="s">
        <v>141</v>
      </c>
      <c r="T11" s="1" t="s">
        <v>142</v>
      </c>
      <c r="U11" s="1" t="s">
        <v>143</v>
      </c>
      <c r="V11" s="1" t="s">
        <v>177</v>
      </c>
    </row>
    <row r="12" s="1" customFormat="1" spans="1:22">
      <c r="A12" s="3">
        <v>999228535742801</v>
      </c>
      <c r="B12" s="1" t="s">
        <v>215</v>
      </c>
      <c r="C12" s="1" t="s">
        <v>216</v>
      </c>
      <c r="D12" s="1" t="s">
        <v>217</v>
      </c>
      <c r="E12" s="1" t="s">
        <v>218</v>
      </c>
      <c r="F12" s="1" t="s">
        <v>149</v>
      </c>
      <c r="G12" s="1" t="s">
        <v>132</v>
      </c>
      <c r="H12" s="1" t="s">
        <v>133</v>
      </c>
      <c r="I12" s="1" t="s">
        <v>219</v>
      </c>
      <c r="J12" s="1" t="s">
        <v>30</v>
      </c>
      <c r="K12" s="1" t="s">
        <v>220</v>
      </c>
      <c r="L12" s="1" t="s">
        <v>220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221</v>
      </c>
      <c r="S12" s="1" t="s">
        <v>141</v>
      </c>
      <c r="T12" s="1" t="s">
        <v>142</v>
      </c>
      <c r="U12" s="1" t="s">
        <v>143</v>
      </c>
      <c r="V12" s="1" t="s">
        <v>177</v>
      </c>
    </row>
    <row r="13" s="1" customFormat="1" spans="1:22">
      <c r="A13" s="3">
        <v>999228544861650</v>
      </c>
      <c r="B13" s="1" t="s">
        <v>215</v>
      </c>
      <c r="C13" s="1" t="s">
        <v>222</v>
      </c>
      <c r="D13" s="1" t="s">
        <v>223</v>
      </c>
      <c r="E13" s="1" t="s">
        <v>224</v>
      </c>
      <c r="F13" s="1" t="s">
        <v>149</v>
      </c>
      <c r="G13" s="1" t="s">
        <v>132</v>
      </c>
      <c r="H13" s="1" t="s">
        <v>133</v>
      </c>
      <c r="I13" s="1" t="s">
        <v>225</v>
      </c>
      <c r="J13" s="1" t="s">
        <v>30</v>
      </c>
      <c r="K13" s="1" t="s">
        <v>226</v>
      </c>
      <c r="L13" s="1" t="s">
        <v>226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227</v>
      </c>
      <c r="S13" s="1" t="s">
        <v>141</v>
      </c>
      <c r="T13" s="1" t="s">
        <v>142</v>
      </c>
      <c r="U13" s="1" t="s">
        <v>143</v>
      </c>
      <c r="V13" s="1" t="s">
        <v>228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2023-12-12T02:09:46Z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