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<sst xmlns="http://schemas.openxmlformats.org/spreadsheetml/2006/main" count="253" uniqueCount="148">
  <si>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</si>
  <si>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</si>
  <si>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</si>
  <si>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</si>
  <si>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</si>
  <si>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</si>
  <si>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</si>
  <si>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</si>
  <si>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</si>
  <si>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</si>
  <si>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</si>
  <si>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</si>
  <si>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</si>
  <si>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</si>
  <si>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</si>
  <si>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</si>
  <si>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</si>
  <si>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</si>
  <si>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</si>
  <si>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</si>
  <si>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</si>
  <si>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</si>
  <si>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</si>
  <si>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</si>
  <si>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</si>
  <si>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999228218009265	</t>
  </si>
  <si>
    <t>Ctrip</t>
  </si>
  <si>
    <t>正常</t>
  </si>
  <si>
    <t>[伊斯坦布尔]金角湾酒店(Golden Horn Hotel)(39044750)</t>
  </si>
  <si>
    <t>豪华双人房&lt;2人入住&gt;&lt;不退款&gt;&lt;早餐&gt;</t>
  </si>
  <si>
    <t>USD</t>
  </si>
  <si>
    <t>ALI/BAMBANG SUMARYONO,ABDULRAHIM/SUZANNA</t>
  </si>
  <si>
    <t>CA5326231214USD</t>
  </si>
  <si>
    <t>未提现</t>
  </si>
  <si>
    <t>携程开票</t>
  </si>
  <si>
    <t xml:space="preserve">4154617	</t>
  </si>
  <si>
    <t xml:space="preserve">	</t>
  </si>
  <si>
    <t xml:space="preserve">999228263088028	</t>
  </si>
  <si>
    <t>[奎松市]马尼拉阿拉内塔城市诺富特酒店(Novotel Manila Araneta City Hotel)(37211888)</t>
  </si>
  <si>
    <t>高级双床房&lt;2人入住&gt;&lt;不退款&gt;</t>
  </si>
  <si>
    <t>IIDA/YO</t>
  </si>
  <si>
    <t xml:space="preserve">4166717	</t>
  </si>
  <si>
    <t xml:space="preserve">2312050512	</t>
  </si>
  <si>
    <t xml:space="preserve">999228340001868	</t>
  </si>
  <si>
    <t>[曼谷]素坤逸20巷iCheck酒店(ICheck Inn Residences Sukhumvit 20)(37229072)</t>
  </si>
  <si>
    <t>豪华套房&lt;2人入住&gt;&lt;不退款&gt;</t>
  </si>
  <si>
    <t>CHEN/ZHENHONG</t>
  </si>
  <si>
    <t xml:space="preserve">4203471	</t>
  </si>
  <si>
    <t xml:space="preserve">999228546849529	</t>
  </si>
  <si>
    <t>[佛罗伦萨]加富尔大酒店(Grand Hotel Cavour)(37198523)</t>
  </si>
  <si>
    <t>经典房（双人床或双床）&lt;2人入住&gt;&lt;不退款&gt;</t>
  </si>
  <si>
    <t>Paletta/Giuseppe</t>
  </si>
  <si>
    <t xml:space="preserve">4277722	</t>
  </si>
  <si>
    <t xml:space="preserve">999228574351799	</t>
  </si>
  <si>
    <t>[洛杉矶]洛杉矶诺曼底酒店(Hotel Normandie - Los Angeles)(39035590)</t>
  </si>
  <si>
    <t>特大床房&lt;2人入住&gt;&lt;不退款&gt;</t>
  </si>
  <si>
    <t>Escobar/Elizabeth</t>
  </si>
  <si>
    <t xml:space="preserve">4300909	</t>
  </si>
  <si>
    <t xml:space="preserve">40603SE020135	</t>
  </si>
  <si>
    <t xml:space="preserve">999228588770858	</t>
  </si>
  <si>
    <t>[云顶高原]阿瓦讷世界度假村(Resorts World Awana)(37225447)</t>
  </si>
  <si>
    <t>Superior Deluxe&lt;2人入住&gt;&lt;不退款&gt;</t>
  </si>
  <si>
    <t>Yar/Kong</t>
  </si>
  <si>
    <t xml:space="preserve">4306428	</t>
  </si>
  <si>
    <t>，</t>
  </si>
  <si>
    <t>A231214101837481</t>
  </si>
  <si>
    <t>USD / HKD 当前参考汇率: 7.80716</t>
  </si>
  <si>
    <t>总计： 1585.31 USD/
12376.77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</si>
  <si>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</si>
  <si>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</si>
  <si>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</si>
  <si>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</si>
  <si>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</si>
  <si>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</si>
  <si>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</si>
  <si>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</si>
  <si>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</si>
  <si>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</si>
  <si>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</si>
  <si>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</si>
  <si>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</si>
  <si>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</si>
  <si>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</si>
  <si>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</si>
  <si>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</si>
  <si>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</si>
  <si>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</si>
  <si>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2023-11-22</t>
  </si>
  <si>
    <t>4306428</t>
  </si>
  <si>
    <t>云顶世界阿娃娜</t>
  </si>
  <si>
    <t>Yar Kong</t>
  </si>
  <si>
    <t>2023-12-09</t>
  </si>
  <si>
    <t>2023-12-11</t>
  </si>
  <si>
    <t>退房日周结</t>
  </si>
  <si>
    <t>1028.75</t>
  </si>
  <si>
    <t>143.72</t>
  </si>
  <si>
    <t>0</t>
  </si>
  <si>
    <t>0.00</t>
  </si>
  <si>
    <t>携程盛景国际直连</t>
  </si>
  <si>
    <t>01.010677</t>
  </si>
  <si>
    <t>2023-11-22 22:50:35</t>
  </si>
  <si>
    <t>否</t>
  </si>
  <si>
    <t>汇智国际旅游发展有限公司</t>
  </si>
  <si>
    <t>直连</t>
  </si>
  <si>
    <t>马来西亚</t>
  </si>
  <si>
    <t>4300909</t>
  </si>
  <si>
    <t>洛杉矶诺曼底酒店</t>
  </si>
  <si>
    <t>Escobar Elizabeth</t>
  </si>
  <si>
    <t>2023-12-10</t>
  </si>
  <si>
    <t>785.73</t>
  </si>
  <si>
    <t>109.77</t>
  </si>
  <si>
    <t>2023-11-22 06:48:56</t>
  </si>
  <si>
    <t>美国</t>
  </si>
  <si>
    <t>2023-11-20</t>
  </si>
  <si>
    <t>4277722</t>
  </si>
  <si>
    <t>凯沃尔大酒店</t>
  </si>
  <si>
    <t>Paletta Giuseppe</t>
  </si>
  <si>
    <t>2023-12-08</t>
  </si>
  <si>
    <t>3471.07</t>
  </si>
  <si>
    <t>479.88</t>
  </si>
  <si>
    <t>2023-11-20 05:48:31</t>
  </si>
  <si>
    <t>意大利</t>
  </si>
  <si>
    <t>2023-11-06</t>
  </si>
  <si>
    <t>4203471</t>
  </si>
  <si>
    <t>素坤逸20号iCheck旅馆公寓</t>
  </si>
  <si>
    <t>CHEN ZHENHONG</t>
  </si>
  <si>
    <t>219.09</t>
  </si>
  <si>
    <t>29.97</t>
  </si>
  <si>
    <t>2023-11-06 17:04:30</t>
  </si>
  <si>
    <t>泰国</t>
  </si>
  <si>
    <t>2023-10-31</t>
  </si>
  <si>
    <t>4166717</t>
  </si>
  <si>
    <t>马尼拉阿拉内塔城市诺富特酒店</t>
  </si>
  <si>
    <t>IIDA YO</t>
  </si>
  <si>
    <t>2023-12-05</t>
  </si>
  <si>
    <t>3688.94</t>
  </si>
  <si>
    <t>503.41</t>
  </si>
  <si>
    <t>2023-10-31 23:43:39</t>
  </si>
  <si>
    <t>菲律宾</t>
  </si>
  <si>
    <t>2023-10-29</t>
  </si>
  <si>
    <t>4154617</t>
  </si>
  <si>
    <t>金角湾酒店</t>
  </si>
  <si>
    <t>ALI BAMBANG SUMARYONO,ABDULRAHIM SUZANNA</t>
  </si>
  <si>
    <t>2023-12-07</t>
  </si>
  <si>
    <t>2337.40</t>
  </si>
  <si>
    <t>318.56</t>
  </si>
  <si>
    <t>2023-10-29 23:19:50</t>
  </si>
  <si>
    <t>土耳其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</si>
</sst>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466725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251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45267</v>
      </c>
      <c r="G2" s="6">
        <v>45271</v>
      </c>
      <c r="H2" s="4">
        <v>1</v>
      </c>
      <c r="I2" s="4">
        <v>4</v>
      </c>
      <c r="J2" s="4">
        <v>4</v>
      </c>
      <c r="K2" s="4" t="s">
        <v>30</v>
      </c>
      <c r="L2" s="4">
        <v>318.56</v>
      </c>
      <c r="M2" s="4">
        <v>318.56</v>
      </c>
      <c r="N2" s="4" t="s">
        <v>31</v>
      </c>
      <c r="O2" s="4" t="s">
        <v>32</v>
      </c>
      <c r="P2" s="4" t="s">
        <v>33</v>
      </c>
      <c r="Q2" s="4">
        <v>0</v>
      </c>
      <c r="R2" s="7">
        <v>45228</v>
      </c>
      <c r="S2" s="6">
        <v>45274</v>
      </c>
      <c r="T2" s="4" t="s">
        <v>34</v>
      </c>
      <c r="U2" s="4">
        <v>318.56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45265</v>
      </c>
      <c r="G3" s="6">
        <v>45271</v>
      </c>
      <c r="H3" s="4">
        <v>1</v>
      </c>
      <c r="I3" s="4">
        <v>6</v>
      </c>
      <c r="J3" s="4">
        <v>6</v>
      </c>
      <c r="K3" s="4" t="s">
        <v>30</v>
      </c>
      <c r="L3" s="4">
        <v>503.41</v>
      </c>
      <c r="M3" s="4">
        <v>503.41</v>
      </c>
      <c r="N3" s="4" t="s">
        <v>40</v>
      </c>
      <c r="O3" s="4" t="s">
        <v>32</v>
      </c>
      <c r="P3" s="4" t="s">
        <v>33</v>
      </c>
      <c r="Q3" s="4">
        <v>0</v>
      </c>
      <c r="R3" s="7">
        <v>45230</v>
      </c>
      <c r="S3" s="6">
        <v>45274</v>
      </c>
      <c r="T3" s="4" t="s">
        <v>34</v>
      </c>
      <c r="U3" s="4">
        <v>503.41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45270</v>
      </c>
      <c r="G4" s="6">
        <v>45271</v>
      </c>
      <c r="H4" s="4">
        <v>1</v>
      </c>
      <c r="I4" s="4">
        <v>1</v>
      </c>
      <c r="J4" s="4">
        <v>1</v>
      </c>
      <c r="K4" s="4" t="s">
        <v>30</v>
      </c>
      <c r="L4" s="4">
        <v>29.97</v>
      </c>
      <c r="M4" s="4">
        <v>29.97</v>
      </c>
      <c r="N4" s="4" t="s">
        <v>46</v>
      </c>
      <c r="O4" s="4" t="s">
        <v>32</v>
      </c>
      <c r="P4" s="4" t="s">
        <v>33</v>
      </c>
      <c r="Q4" s="4">
        <v>0</v>
      </c>
      <c r="R4" s="7">
        <v>45236</v>
      </c>
      <c r="S4" s="6">
        <v>45274</v>
      </c>
      <c r="T4" s="4" t="s">
        <v>34</v>
      </c>
      <c r="U4" s="4">
        <v>29.97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45268</v>
      </c>
      <c r="G5" s="6">
        <v>45271</v>
      </c>
      <c r="H5" s="4">
        <v>1</v>
      </c>
      <c r="I5" s="4">
        <v>3</v>
      </c>
      <c r="J5" s="4">
        <v>3</v>
      </c>
      <c r="K5" s="4" t="s">
        <v>30</v>
      </c>
      <c r="L5" s="4">
        <v>479.88</v>
      </c>
      <c r="M5" s="4">
        <v>479.88</v>
      </c>
      <c r="N5" s="4" t="s">
        <v>51</v>
      </c>
      <c r="O5" s="4" t="s">
        <v>32</v>
      </c>
      <c r="P5" s="4" t="s">
        <v>33</v>
      </c>
      <c r="Q5" s="4">
        <v>0</v>
      </c>
      <c r="R5" s="7">
        <v>45250.0000115741</v>
      </c>
      <c r="S5" s="6">
        <v>45274</v>
      </c>
      <c r="T5" s="4" t="s">
        <v>34</v>
      </c>
      <c r="U5" s="4">
        <v>479.88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45270</v>
      </c>
      <c r="G6" s="6">
        <v>45271</v>
      </c>
      <c r="H6" s="4">
        <v>1</v>
      </c>
      <c r="I6" s="4">
        <v>1</v>
      </c>
      <c r="J6" s="4">
        <v>1</v>
      </c>
      <c r="K6" s="4" t="s">
        <v>30</v>
      </c>
      <c r="L6" s="4">
        <v>109.77</v>
      </c>
      <c r="M6" s="4">
        <v>109.77</v>
      </c>
      <c r="N6" s="4" t="s">
        <v>56</v>
      </c>
      <c r="O6" s="4" t="s">
        <v>32</v>
      </c>
      <c r="P6" s="4" t="s">
        <v>33</v>
      </c>
      <c r="Q6" s="4">
        <v>0</v>
      </c>
      <c r="R6" s="7">
        <v>45252</v>
      </c>
      <c r="S6" s="6">
        <v>45274</v>
      </c>
      <c r="T6" s="4" t="s">
        <v>34</v>
      </c>
      <c r="U6" s="4">
        <v>109.77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45269</v>
      </c>
      <c r="G7" s="6">
        <v>45271</v>
      </c>
      <c r="H7" s="4">
        <v>1</v>
      </c>
      <c r="I7" s="4">
        <v>2</v>
      </c>
      <c r="J7" s="4">
        <v>2</v>
      </c>
      <c r="K7" s="4" t="s">
        <v>30</v>
      </c>
      <c r="L7" s="4">
        <v>143.72</v>
      </c>
      <c r="M7" s="4">
        <v>143.72</v>
      </c>
      <c r="N7" s="4" t="s">
        <v>62</v>
      </c>
      <c r="O7" s="4" t="s">
        <v>32</v>
      </c>
      <c r="P7" s="4" t="s">
        <v>33</v>
      </c>
      <c r="Q7" s="4">
        <v>0</v>
      </c>
      <c r="R7" s="7">
        <v>45252.0000115741</v>
      </c>
      <c r="S7" s="6">
        <v>45274</v>
      </c>
      <c r="T7" s="4" t="s">
        <v>34</v>
      </c>
      <c r="U7" s="4">
        <v>143.72</v>
      </c>
      <c r="V7" s="4">
        <v>0</v>
      </c>
      <c r="W7" s="4">
        <v>0</v>
      </c>
      <c r="X7" s="4" t="s">
        <v>63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999228218009265</v>
      </c>
      <c r="B2" s="6">
        <v>45267</v>
      </c>
      <c r="C2" s="6">
        <v>45271</v>
      </c>
      <c r="D2" s="4">
        <v>318.56</v>
      </c>
      <c r="E2" s="4" t="str">
        <f>VLOOKUP(A2,HOP!A:L,12,0)</f>
        <v>318.56</v>
      </c>
      <c r="F2" s="4" t="str">
        <f>VLOOKUP(A2,HOP!A:C,3,0)</f>
        <v>4154617</v>
      </c>
      <c r="G2" s="4">
        <f>D2-E2</f>
        <v>0</v>
      </c>
      <c r="H2" s="4" t="str">
        <f>$H$1&amp;F2</f>
        <v>，4154617</v>
      </c>
      <c r="I2" s="4" t="str">
        <f>VLOOKUP(A2,HOP!A:U,21,0)</f>
        <v>直连</v>
      </c>
    </row>
    <row r="3" s="4" customFormat="1" spans="1:9">
      <c r="A3" s="5">
        <v>999228263088028</v>
      </c>
      <c r="B3" s="6">
        <v>45265</v>
      </c>
      <c r="C3" s="6">
        <v>45271</v>
      </c>
      <c r="D3" s="4">
        <v>503.41</v>
      </c>
      <c r="E3" s="4" t="str">
        <f>VLOOKUP(A3,HOP!A:L,12,0)</f>
        <v>503.41</v>
      </c>
      <c r="F3" s="4" t="str">
        <f>VLOOKUP(A3,HOP!A:C,3,0)</f>
        <v>4166717</v>
      </c>
      <c r="G3" s="4">
        <f>D3-E3</f>
        <v>0</v>
      </c>
      <c r="H3" s="4" t="str">
        <f>$H$1&amp;F3</f>
        <v>，4166717</v>
      </c>
      <c r="I3" s="4" t="str">
        <f>VLOOKUP(A3,HOP!A:U,21,0)</f>
        <v>直连</v>
      </c>
    </row>
    <row r="4" s="4" customFormat="1" spans="1:9">
      <c r="A4" s="5">
        <v>999228340001868</v>
      </c>
      <c r="B4" s="6">
        <v>45270</v>
      </c>
      <c r="C4" s="6">
        <v>45271</v>
      </c>
      <c r="D4" s="4">
        <v>29.97</v>
      </c>
      <c r="E4" s="4" t="str">
        <f>VLOOKUP(A4,HOP!A:L,12,0)</f>
        <v>29.97</v>
      </c>
      <c r="F4" s="4" t="str">
        <f>VLOOKUP(A4,HOP!A:C,3,0)</f>
        <v>4203471</v>
      </c>
      <c r="G4" s="4">
        <f>D4-E4</f>
        <v>0</v>
      </c>
      <c r="H4" s="4" t="str">
        <f>$H$1&amp;F4</f>
        <v>，4203471</v>
      </c>
      <c r="I4" s="4" t="str">
        <f>VLOOKUP(A4,HOP!A:U,21,0)</f>
        <v>直连</v>
      </c>
    </row>
    <row r="5" s="4" customFormat="1" spans="1:9">
      <c r="A5" s="5">
        <v>999228546849529</v>
      </c>
      <c r="B5" s="6">
        <v>45268</v>
      </c>
      <c r="C5" s="6">
        <v>45271</v>
      </c>
      <c r="D5" s="4">
        <v>479.88</v>
      </c>
      <c r="E5" s="4" t="str">
        <f>VLOOKUP(A5,HOP!A:L,12,0)</f>
        <v>479.88</v>
      </c>
      <c r="F5" s="4" t="str">
        <f>VLOOKUP(A5,HOP!A:C,3,0)</f>
        <v>4277722</v>
      </c>
      <c r="G5" s="4">
        <f>D5-E5</f>
        <v>0</v>
      </c>
      <c r="H5" s="4" t="str">
        <f>$H$1&amp;F5</f>
        <v>，4277722</v>
      </c>
      <c r="I5" s="4" t="str">
        <f>VLOOKUP(A5,HOP!A:U,21,0)</f>
        <v>直连</v>
      </c>
    </row>
    <row r="6" s="4" customFormat="1" spans="1:9">
      <c r="A6" s="5">
        <v>999228574351799</v>
      </c>
      <c r="B6" s="6">
        <v>45270</v>
      </c>
      <c r="C6" s="6">
        <v>45271</v>
      </c>
      <c r="D6" s="4">
        <v>109.77</v>
      </c>
      <c r="E6" s="4" t="str">
        <f>VLOOKUP(A6,HOP!A:L,12,0)</f>
        <v>109.77</v>
      </c>
      <c r="F6" s="4" t="str">
        <f>VLOOKUP(A6,HOP!A:C,3,0)</f>
        <v>4300909</v>
      </c>
      <c r="G6" s="4">
        <f>D6-E6</f>
        <v>0</v>
      </c>
      <c r="H6" s="4" t="str">
        <f>$H$1&amp;F6</f>
        <v>，4300909</v>
      </c>
      <c r="I6" s="4" t="str">
        <f>VLOOKUP(A6,HOP!A:U,21,0)</f>
        <v>直连</v>
      </c>
    </row>
    <row r="7" s="4" customFormat="1" spans="1:9">
      <c r="A7" s="5">
        <v>999228588770858</v>
      </c>
      <c r="B7" s="6">
        <v>45269</v>
      </c>
      <c r="C7" s="6">
        <v>45271</v>
      </c>
      <c r="D7" s="4">
        <v>143.72</v>
      </c>
      <c r="E7" s="4" t="str">
        <f>VLOOKUP(A7,HOP!A:L,12,0)</f>
        <v>143.72</v>
      </c>
      <c r="F7" s="4" t="str">
        <f>VLOOKUP(A7,HOP!A:C,3,0)</f>
        <v>4306428</v>
      </c>
      <c r="G7" s="4">
        <f>D7-E7</f>
        <v>0</v>
      </c>
      <c r="H7" s="4" t="str">
        <f>$H$1&amp;F7</f>
        <v>，4306428</v>
      </c>
      <c r="I7" s="4" t="str">
        <f>VLOOKUP(A7,HOP!A:U,21,0)</f>
        <v>直连</v>
      </c>
    </row>
    <row r="9" spans="4:4">
      <c r="D9" s="4">
        <f>SUM(D2:D8)</f>
        <v>1585.31</v>
      </c>
    </row>
    <row r="15" spans="1:1">
      <c r="A15" s="4" t="s">
        <v>65</v>
      </c>
    </row>
    <row r="16" spans="1:1">
      <c r="A16" s="4" t="s">
        <v>66</v>
      </c>
    </row>
    <row r="17" spans="1:1">
      <c r="A17" s="4" t="s">
        <v>67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999228588770858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999228574351799</v>
      </c>
      <c r="B3" s="1" t="s">
        <v>87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92</v>
      </c>
      <c r="H3" s="1" t="s">
        <v>93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111</v>
      </c>
      <c r="S3" s="1" t="s">
        <v>101</v>
      </c>
      <c r="T3" s="1" t="s">
        <v>102</v>
      </c>
      <c r="U3" s="1" t="s">
        <v>103</v>
      </c>
      <c r="V3" s="1" t="s">
        <v>112</v>
      </c>
    </row>
    <row r="4" s="1" customFormat="1" spans="1:22">
      <c r="A4" s="3">
        <v>999228546849529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117</v>
      </c>
      <c r="G4" s="1" t="s">
        <v>92</v>
      </c>
      <c r="H4" s="1" t="s">
        <v>93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120</v>
      </c>
      <c r="S4" s="1" t="s">
        <v>101</v>
      </c>
      <c r="T4" s="1" t="s">
        <v>102</v>
      </c>
      <c r="U4" s="1" t="s">
        <v>103</v>
      </c>
      <c r="V4" s="1" t="s">
        <v>121</v>
      </c>
    </row>
    <row r="5" s="1" customFormat="1" spans="1:22">
      <c r="A5" s="3">
        <v>999228340001868</v>
      </c>
      <c r="B5" s="1" t="s">
        <v>122</v>
      </c>
      <c r="C5" s="1" t="s">
        <v>123</v>
      </c>
      <c r="D5" s="1" t="s">
        <v>124</v>
      </c>
      <c r="E5" s="1" t="s">
        <v>125</v>
      </c>
      <c r="F5" s="1" t="s">
        <v>108</v>
      </c>
      <c r="G5" s="1" t="s">
        <v>92</v>
      </c>
      <c r="H5" s="1" t="s">
        <v>93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128</v>
      </c>
      <c r="S5" s="1" t="s">
        <v>101</v>
      </c>
      <c r="T5" s="1" t="s">
        <v>102</v>
      </c>
      <c r="U5" s="1" t="s">
        <v>103</v>
      </c>
      <c r="V5" s="1" t="s">
        <v>129</v>
      </c>
    </row>
    <row r="6" s="1" customFormat="1" spans="1:22">
      <c r="A6" s="3">
        <v>999228263088028</v>
      </c>
      <c r="B6" s="1" t="s">
        <v>130</v>
      </c>
      <c r="C6" s="1" t="s">
        <v>131</v>
      </c>
      <c r="D6" s="1" t="s">
        <v>132</v>
      </c>
      <c r="E6" s="1" t="s">
        <v>133</v>
      </c>
      <c r="F6" s="1" t="s">
        <v>134</v>
      </c>
      <c r="G6" s="1" t="s">
        <v>92</v>
      </c>
      <c r="H6" s="1" t="s">
        <v>93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137</v>
      </c>
      <c r="S6" s="1" t="s">
        <v>101</v>
      </c>
      <c r="T6" s="1" t="s">
        <v>102</v>
      </c>
      <c r="U6" s="1" t="s">
        <v>103</v>
      </c>
      <c r="V6" s="1" t="s">
        <v>138</v>
      </c>
    </row>
    <row r="7" s="1" customFormat="1" spans="1:22">
      <c r="A7" s="3">
        <v>999228218009265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143</v>
      </c>
      <c r="G7" s="1" t="s">
        <v>92</v>
      </c>
      <c r="H7" s="1" t="s">
        <v>93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146</v>
      </c>
      <c r="S7" s="1" t="s">
        <v>101</v>
      </c>
      <c r="T7" s="1" t="s">
        <v>102</v>
      </c>
      <c r="U7" s="1" t="s">
        <v>103</v>
      </c>
      <c r="V7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2023-12-14T02:20:05Z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