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1"/>
  </bookViews>
  <sheets>
    <sheet name="Sheet1" sheetId="1" r:id="rId1"/>
    <sheet name="对账" sheetId="2" r:id="rId2"/>
    <sheet name="HOP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<sst xmlns="http://schemas.openxmlformats.org/spreadsheetml/2006/main" count="307" uniqueCount="151">
  <si>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</si>
  <si>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</si>
  <si>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</si>
  <si>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</si>
  <si>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</si>
  <si>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</si>
  <si>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</si>
  <si>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</si>
  <si>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</si>
  <si>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</si>
  <si>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</si>
  <si>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</si>
  <si>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</si>
  <si>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</si>
  <si>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</si>
  <si>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</si>
  <si>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</si>
  <si>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</si>
  <si>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</si>
  <si>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</si>
  <si>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</si>
  <si>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</si>
  <si>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</si>
  <si>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</si>
  <si>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</si>
  <si>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999226735023922	</t>
  </si>
  <si>
    <t>Ctrip</t>
  </si>
  <si>
    <t>正常</t>
  </si>
  <si>
    <t>[帕拉尼亚克]凯悦马尼拉城市之梦酒店(Hyatt Regency Manila City of Dreams)(57898766)</t>
  </si>
  <si>
    <t>凯悦豪华特大床房&lt;今日特价 &gt;&lt;双人入住&gt;&lt;不适用菲律宾客人&gt;&lt;双早&gt;</t>
  </si>
  <si>
    <t>CNY</t>
  </si>
  <si>
    <t>FURUTA/LIZA</t>
  </si>
  <si>
    <t>CA9812231216CNY-H</t>
  </si>
  <si>
    <t>未提现</t>
  </si>
  <si>
    <t>携程开票</t>
  </si>
  <si>
    <t xml:space="preserve">	</t>
  </si>
  <si>
    <t xml:space="preserve">14004266	</t>
  </si>
  <si>
    <t xml:space="preserve">999227110385105	</t>
  </si>
  <si>
    <t>[邦劳]阿罗纳海滩赫纳度假村(Henann Resort Alona Beach)(15141076)</t>
  </si>
  <si>
    <t>尊贵房(连住3晚及以上)&lt;特价大促销&gt;&lt;三人入住&gt;&lt;早餐&gt;</t>
  </si>
  <si>
    <t>Tung/Lin</t>
  </si>
  <si>
    <t xml:space="preserve">999227319472947	</t>
  </si>
  <si>
    <t>[圣费尔南多]拉乌尼翁奥利欧度假村(Aureo La Union)(111712955)</t>
  </si>
  <si>
    <t>高级房(至少提前7天预订)&lt;四人入住&gt;&lt;早餐&gt;</t>
  </si>
  <si>
    <t>Egipto/Cecilia</t>
  </si>
  <si>
    <t xml:space="preserve">999228329152070	</t>
  </si>
  <si>
    <t>[普吉岛]普吉假日酒店(Holiday Inn Resort Phuket, an IHG Hotel)(17139759)</t>
  </si>
  <si>
    <t>标准房(连住3晚及以上)&lt;双人入住&gt;&lt;无早&gt;</t>
  </si>
  <si>
    <t>SHIELDS/GREGORY GERARD,MOK/JEANNE</t>
  </si>
  <si>
    <t xml:space="preserve">999228417051703	</t>
  </si>
  <si>
    <t>[阿方索]双子湖酒店(Twin Lakes Hotel)(112434381)</t>
  </si>
  <si>
    <t>高级房&lt;今日特价 &gt;&lt;三人入住&gt;&lt;早餐&gt;</t>
  </si>
  <si>
    <t>CARINO/RYAM</t>
  </si>
  <si>
    <t xml:space="preserve">593556	</t>
  </si>
  <si>
    <t xml:space="preserve">999228497482523	</t>
  </si>
  <si>
    <t>标准房&lt;双人入住&gt;&lt;中宾&gt;&lt;双早&gt;</t>
  </si>
  <si>
    <t>ZHANG/YIQING,LI/YOUMEI</t>
  </si>
  <si>
    <t xml:space="preserve">21536297	</t>
  </si>
  <si>
    <t xml:space="preserve">999228581813144	</t>
  </si>
  <si>
    <t>标准房(连住3晚及以上)&lt;双人入住&gt;&lt;双早&gt;</t>
  </si>
  <si>
    <t>ZHAO/LINA,ZHANG/ZHENCHUAN,SUN/LINGJIE</t>
  </si>
  <si>
    <t xml:space="preserve">21614299,21614297	</t>
  </si>
  <si>
    <t>，</t>
  </si>
  <si>
    <t>A231218104841481</t>
  </si>
  <si>
    <t>CNY / HKD 当前参考汇率: 1.093469798</t>
  </si>
  <si>
    <t>总计： 29690 CNY/
32465.12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</si>
  <si>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</si>
  <si>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</si>
  <si>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</si>
  <si>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</si>
  <si>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</si>
  <si>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</si>
  <si>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</si>
  <si>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</si>
  <si>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</si>
  <si>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</si>
  <si>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</si>
  <si>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</si>
  <si>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</si>
  <si>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</si>
  <si>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</si>
  <si>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</si>
  <si>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</si>
  <si>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</si>
  <si>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</si>
  <si>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2023-09-10</t>
  </si>
  <si>
    <t>3911178</t>
  </si>
  <si>
    <t>马尼拉梦之城凯悦酒店</t>
  </si>
  <si>
    <t>FURUTA LIZA</t>
  </si>
  <si>
    <t>2023-12-01</t>
  </si>
  <si>
    <t>2023-12-02</t>
  </si>
  <si>
    <t>退房日半月结</t>
  </si>
  <si>
    <t>1276.00</t>
  </si>
  <si>
    <t>RMB</t>
  </si>
  <si>
    <t>0</t>
  </si>
  <si>
    <t>0.00</t>
  </si>
  <si>
    <t>wisdom(携程)</t>
  </si>
  <si>
    <t>01.010189</t>
  </si>
  <si>
    <t>2023-09-11 16:08:28</t>
  </si>
  <si>
    <t>否</t>
  </si>
  <si>
    <t>汇智国际旅游发展有限公司</t>
  </si>
  <si>
    <t>直采</t>
  </si>
  <si>
    <t>菲律宾</t>
  </si>
  <si>
    <t>2023-10-01</t>
  </si>
  <si>
    <t>4008715</t>
  </si>
  <si>
    <t>阿罗纳海滩赫纳度假村</t>
  </si>
  <si>
    <t>Tung Lin</t>
  </si>
  <si>
    <t>2023-11-30</t>
  </si>
  <si>
    <t>2023-12-04</t>
  </si>
  <si>
    <t>6421.00</t>
  </si>
  <si>
    <t>2023-10-02 15:09:06</t>
  </si>
  <si>
    <t>2023-10-10</t>
  </si>
  <si>
    <t>4046956</t>
  </si>
  <si>
    <t>拉乌尼翁奥利欧度假村</t>
  </si>
  <si>
    <t>Egipto Cecilia</t>
  </si>
  <si>
    <t>2023-12-07</t>
  </si>
  <si>
    <t>2023-12-09</t>
  </si>
  <si>
    <t>3454.00</t>
  </si>
  <si>
    <t>2023-10-10 11:55:21</t>
  </si>
  <si>
    <t>2023-11-05</t>
  </si>
  <si>
    <t>4197048</t>
  </si>
  <si>
    <t>普吉假日酒店 (政府卫生认证)</t>
  </si>
  <si>
    <t>5793.00</t>
  </si>
  <si>
    <t>2023-11-05 18:05:03</t>
  </si>
  <si>
    <t>泰国</t>
  </si>
  <si>
    <t>2023-11-11</t>
  </si>
  <si>
    <t>4234074</t>
  </si>
  <si>
    <t>双湖酒店</t>
  </si>
  <si>
    <t>2023-12-05</t>
  </si>
  <si>
    <t>2023-12-06</t>
  </si>
  <si>
    <t>1400.00</t>
  </si>
  <si>
    <t>2023-11-13 16:02:12</t>
  </si>
  <si>
    <t>2023-11-15</t>
  </si>
  <si>
    <t>4262155</t>
  </si>
  <si>
    <t>ZHAN RONGRONG</t>
  </si>
  <si>
    <t>2023-12-03</t>
  </si>
  <si>
    <t>3476.00</t>
  </si>
  <si>
    <t>-3476</t>
  </si>
  <si>
    <t>2023-11-16 11:33:32</t>
  </si>
  <si>
    <t>2023-11-16</t>
  </si>
  <si>
    <t>4264936</t>
  </si>
  <si>
    <t>ZHANG YIQING,LI YOUMEI</t>
  </si>
  <si>
    <t>918.00</t>
  </si>
  <si>
    <t>2023-11-16 16:18:02</t>
  </si>
  <si>
    <t>2023-11-22</t>
  </si>
  <si>
    <t>4302644</t>
  </si>
  <si>
    <t>ZHAO LINA,ZHANG ZHENCHUAN,SUN LINGJIE</t>
  </si>
  <si>
    <t>2023-12-08</t>
  </si>
  <si>
    <t>2023-12-12</t>
  </si>
  <si>
    <t>10428.00</t>
  </si>
  <si>
    <t>2023-11-23 14:25:37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</si>
</sst>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0" fillId="0" borderId="0" xfId="0" applyFill="1" applyAlignment="1">
      <alignment vertical="center"/>
    </xf>
    <xf numFmtId="0" fontId="0" fillId="0" borderId="0" xfId="0" applyNumberFormat="1" applyFill="1" applyAlignment="1">
      <alignment vertical="center"/>
    </xf>
    <xf numFmtId="14" fontId="0" fillId="0" borderId="0" xfId="0" applyNumberFormat="1" applyFill="1" applyAlignment="1">
      <alignment vertical="center"/>
    </xf>
    <xf numFmtId="22" fontId="0" fillId="0" borderId="0" xfId="0" applyNumberForma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22</xdr:row>
      <xdr:rowOff>152400</xdr:rowOff>
    </xdr:from>
    <xdr:to>
      <xdr:col>15</xdr:col>
      <xdr:colOff>276860</xdr:colOff>
      <xdr:row>53</xdr:row>
      <xdr:rowOff>95250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3924300"/>
          <a:ext cx="11220450" cy="52578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8"/>
  <sheetViews>
    <sheetView workbookViewId="0">
      <selection activeCell="A1" sqref="$A1:$XFD1048576"/>
    </sheetView>
  </sheetViews>
  <sheetFormatPr defaultColWidth="9" defaultRowHeight="13.5" outlineLevelRow="7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45261</v>
      </c>
      <c r="G2" s="6">
        <v>45262</v>
      </c>
      <c r="H2" s="4">
        <v>1</v>
      </c>
      <c r="I2" s="4">
        <v>1</v>
      </c>
      <c r="J2" s="4">
        <v>1</v>
      </c>
      <c r="K2" s="4" t="s">
        <v>30</v>
      </c>
      <c r="L2" s="4">
        <v>1276</v>
      </c>
      <c r="M2" s="4">
        <v>1276</v>
      </c>
      <c r="N2" s="4" t="s">
        <v>31</v>
      </c>
      <c r="O2" s="4" t="s">
        <v>32</v>
      </c>
      <c r="P2" s="4" t="s">
        <v>33</v>
      </c>
      <c r="Q2" s="4">
        <v>0</v>
      </c>
      <c r="R2" s="7">
        <v>45179</v>
      </c>
      <c r="S2" s="6">
        <v>45276</v>
      </c>
      <c r="T2" s="4" t="s">
        <v>34</v>
      </c>
      <c r="U2" s="4">
        <v>1276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38</v>
      </c>
      <c r="E3" s="4" t="s">
        <v>39</v>
      </c>
      <c r="F3" s="6">
        <v>45260</v>
      </c>
      <c r="G3" s="6">
        <v>45264</v>
      </c>
      <c r="H3" s="4">
        <v>1</v>
      </c>
      <c r="I3" s="4">
        <v>4</v>
      </c>
      <c r="J3" s="4">
        <v>4</v>
      </c>
      <c r="K3" s="4" t="s">
        <v>30</v>
      </c>
      <c r="L3" s="4">
        <v>6421</v>
      </c>
      <c r="M3" s="4">
        <v>6421</v>
      </c>
      <c r="N3" s="4" t="s">
        <v>40</v>
      </c>
      <c r="O3" s="4" t="s">
        <v>32</v>
      </c>
      <c r="P3" s="4" t="s">
        <v>33</v>
      </c>
      <c r="Q3" s="4">
        <v>0</v>
      </c>
      <c r="R3" s="7">
        <v>45200</v>
      </c>
      <c r="S3" s="6">
        <v>45276</v>
      </c>
      <c r="T3" s="4" t="s">
        <v>34</v>
      </c>
      <c r="U3" s="4">
        <v>6421</v>
      </c>
      <c r="V3" s="4">
        <v>0</v>
      </c>
      <c r="W3" s="4">
        <v>0</v>
      </c>
      <c r="X3" s="4" t="s">
        <v>35</v>
      </c>
      <c r="Y3" s="4" t="s">
        <v>35</v>
      </c>
    </row>
    <row r="4" s="4" customFormat="1" spans="1:25">
      <c r="A4" s="4" t="s">
        <v>41</v>
      </c>
      <c r="B4" s="4" t="s">
        <v>26</v>
      </c>
      <c r="C4" s="4" t="s">
        <v>27</v>
      </c>
      <c r="D4" s="4" t="s">
        <v>42</v>
      </c>
      <c r="E4" s="4" t="s">
        <v>43</v>
      </c>
      <c r="F4" s="6">
        <v>45267</v>
      </c>
      <c r="G4" s="6">
        <v>45269</v>
      </c>
      <c r="H4" s="4">
        <v>1</v>
      </c>
      <c r="I4" s="4">
        <v>2</v>
      </c>
      <c r="J4" s="4">
        <v>2</v>
      </c>
      <c r="K4" s="4" t="s">
        <v>30</v>
      </c>
      <c r="L4" s="4">
        <v>3454</v>
      </c>
      <c r="M4" s="4">
        <v>3454</v>
      </c>
      <c r="N4" s="4" t="s">
        <v>44</v>
      </c>
      <c r="O4" s="4" t="s">
        <v>32</v>
      </c>
      <c r="P4" s="4" t="s">
        <v>33</v>
      </c>
      <c r="Q4" s="4">
        <v>0</v>
      </c>
      <c r="R4" s="7">
        <v>45209.0000115741</v>
      </c>
      <c r="S4" s="6">
        <v>45276</v>
      </c>
      <c r="T4" s="4" t="s">
        <v>34</v>
      </c>
      <c r="U4" s="4">
        <v>3454</v>
      </c>
      <c r="V4" s="4">
        <v>0</v>
      </c>
      <c r="W4" s="4">
        <v>0</v>
      </c>
      <c r="X4" s="4" t="s">
        <v>35</v>
      </c>
      <c r="Y4" s="4" t="s">
        <v>35</v>
      </c>
    </row>
    <row r="5" s="4" customFormat="1" spans="1:25">
      <c r="A5" s="4" t="s">
        <v>45</v>
      </c>
      <c r="B5" s="4" t="s">
        <v>26</v>
      </c>
      <c r="C5" s="4" t="s">
        <v>27</v>
      </c>
      <c r="D5" s="4" t="s">
        <v>46</v>
      </c>
      <c r="E5" s="4" t="s">
        <v>47</v>
      </c>
      <c r="F5" s="6">
        <v>45260</v>
      </c>
      <c r="G5" s="6">
        <v>45267</v>
      </c>
      <c r="H5" s="4">
        <v>1</v>
      </c>
      <c r="I5" s="4">
        <v>7</v>
      </c>
      <c r="J5" s="4">
        <v>7</v>
      </c>
      <c r="K5" s="4" t="s">
        <v>30</v>
      </c>
      <c r="L5" s="4">
        <v>5793</v>
      </c>
      <c r="M5" s="4">
        <v>5793</v>
      </c>
      <c r="N5" s="4" t="s">
        <v>48</v>
      </c>
      <c r="O5" s="4" t="s">
        <v>32</v>
      </c>
      <c r="P5" s="4" t="s">
        <v>33</v>
      </c>
      <c r="Q5" s="4">
        <v>0</v>
      </c>
      <c r="R5" s="7">
        <v>45235</v>
      </c>
      <c r="S5" s="6">
        <v>45276</v>
      </c>
      <c r="T5" s="4" t="s">
        <v>34</v>
      </c>
      <c r="U5" s="4">
        <v>5793</v>
      </c>
      <c r="V5" s="4">
        <v>0</v>
      </c>
      <c r="W5" s="4">
        <v>0</v>
      </c>
      <c r="X5" s="4" t="s">
        <v>35</v>
      </c>
      <c r="Y5" s="4" t="s">
        <v>35</v>
      </c>
    </row>
    <row r="6" s="4" customFormat="1" spans="1:25">
      <c r="A6" s="4" t="s">
        <v>49</v>
      </c>
      <c r="B6" s="4" t="s">
        <v>26</v>
      </c>
      <c r="C6" s="4" t="s">
        <v>27</v>
      </c>
      <c r="D6" s="4" t="s">
        <v>50</v>
      </c>
      <c r="E6" s="4" t="s">
        <v>51</v>
      </c>
      <c r="F6" s="6">
        <v>45265</v>
      </c>
      <c r="G6" s="6">
        <v>45266</v>
      </c>
      <c r="H6" s="4">
        <v>1</v>
      </c>
      <c r="I6" s="4">
        <v>1</v>
      </c>
      <c r="J6" s="4">
        <v>1</v>
      </c>
      <c r="K6" s="4" t="s">
        <v>30</v>
      </c>
      <c r="L6" s="4">
        <v>1400</v>
      </c>
      <c r="M6" s="4">
        <v>1400</v>
      </c>
      <c r="N6" s="4" t="s">
        <v>52</v>
      </c>
      <c r="O6" s="4" t="s">
        <v>32</v>
      </c>
      <c r="P6" s="4" t="s">
        <v>33</v>
      </c>
      <c r="Q6" s="4">
        <v>0</v>
      </c>
      <c r="R6" s="7">
        <v>45241</v>
      </c>
      <c r="S6" s="6">
        <v>45276</v>
      </c>
      <c r="T6" s="4" t="s">
        <v>34</v>
      </c>
      <c r="U6" s="4">
        <v>1400</v>
      </c>
      <c r="V6" s="4">
        <v>0</v>
      </c>
      <c r="W6" s="4">
        <v>0</v>
      </c>
      <c r="X6" s="4" t="s">
        <v>35</v>
      </c>
      <c r="Y6" s="4" t="s">
        <v>53</v>
      </c>
    </row>
    <row r="7" s="4" customFormat="1" spans="1:25">
      <c r="A7" s="4" t="s">
        <v>54</v>
      </c>
      <c r="B7" s="4" t="s">
        <v>26</v>
      </c>
      <c r="C7" s="4" t="s">
        <v>27</v>
      </c>
      <c r="D7" s="4" t="s">
        <v>46</v>
      </c>
      <c r="E7" s="4" t="s">
        <v>55</v>
      </c>
      <c r="F7" s="6">
        <v>45264</v>
      </c>
      <c r="G7" s="6">
        <v>45265</v>
      </c>
      <c r="H7" s="4">
        <v>1</v>
      </c>
      <c r="I7" s="4">
        <v>1</v>
      </c>
      <c r="J7" s="4">
        <v>1</v>
      </c>
      <c r="K7" s="4" t="s">
        <v>30</v>
      </c>
      <c r="L7" s="4">
        <v>918</v>
      </c>
      <c r="M7" s="4">
        <v>918</v>
      </c>
      <c r="N7" s="4" t="s">
        <v>56</v>
      </c>
      <c r="O7" s="4" t="s">
        <v>32</v>
      </c>
      <c r="P7" s="4" t="s">
        <v>33</v>
      </c>
      <c r="Q7" s="4">
        <v>0</v>
      </c>
      <c r="R7" s="7">
        <v>45246</v>
      </c>
      <c r="S7" s="6">
        <v>45276</v>
      </c>
      <c r="T7" s="4" t="s">
        <v>34</v>
      </c>
      <c r="U7" s="4">
        <v>918</v>
      </c>
      <c r="V7" s="4">
        <v>0</v>
      </c>
      <c r="W7" s="4">
        <v>0</v>
      </c>
      <c r="X7" s="4" t="s">
        <v>35</v>
      </c>
      <c r="Y7" s="4" t="s">
        <v>57</v>
      </c>
    </row>
    <row r="8" s="4" customFormat="1" spans="1:25">
      <c r="A8" s="4" t="s">
        <v>58</v>
      </c>
      <c r="B8" s="4" t="s">
        <v>26</v>
      </c>
      <c r="C8" s="4" t="s">
        <v>27</v>
      </c>
      <c r="D8" s="4" t="s">
        <v>46</v>
      </c>
      <c r="E8" s="4" t="s">
        <v>59</v>
      </c>
      <c r="F8" s="6">
        <v>45268</v>
      </c>
      <c r="G8" s="6">
        <v>45272</v>
      </c>
      <c r="H8" s="4">
        <v>3</v>
      </c>
      <c r="I8" s="4">
        <v>4</v>
      </c>
      <c r="J8" s="4">
        <v>12</v>
      </c>
      <c r="K8" s="4" t="s">
        <v>30</v>
      </c>
      <c r="L8" s="4">
        <v>10428</v>
      </c>
      <c r="M8" s="4">
        <v>10428</v>
      </c>
      <c r="N8" s="4" t="s">
        <v>60</v>
      </c>
      <c r="O8" s="4" t="s">
        <v>32</v>
      </c>
      <c r="P8" s="4" t="s">
        <v>33</v>
      </c>
      <c r="Q8" s="4">
        <v>0</v>
      </c>
      <c r="R8" s="7">
        <v>45252.0000115741</v>
      </c>
      <c r="S8" s="6">
        <v>45276</v>
      </c>
      <c r="T8" s="4" t="s">
        <v>34</v>
      </c>
      <c r="U8" s="4">
        <v>10428</v>
      </c>
      <c r="V8" s="4">
        <v>0</v>
      </c>
      <c r="W8" s="4">
        <v>0</v>
      </c>
      <c r="X8" s="4" t="s">
        <v>35</v>
      </c>
      <c r="Y8" s="4" t="s">
        <v>61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tabSelected="1" workbookViewId="0">
      <selection activeCell="A18" sqref="A18:A20"/>
    </sheetView>
  </sheetViews>
  <sheetFormatPr defaultColWidth="9" defaultRowHeight="13.5"/>
  <cols>
    <col min="1" max="1" width="12.625" style="4"/>
    <col min="2" max="3" width="11.5" style="4"/>
    <col min="4" max="16361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62</v>
      </c>
    </row>
    <row r="2" s="4" customFormat="1" spans="1:9">
      <c r="A2" s="5">
        <v>999226735023922</v>
      </c>
      <c r="B2" s="6">
        <v>45261</v>
      </c>
      <c r="C2" s="6">
        <v>45262</v>
      </c>
      <c r="D2" s="4">
        <v>1276</v>
      </c>
      <c r="E2" s="4" t="str">
        <f>VLOOKUP(A2,HOP!A:L,12,0)</f>
        <v>1276.00</v>
      </c>
      <c r="F2" s="4" t="str">
        <f>VLOOKUP(A2,HOP!A:C,3,0)</f>
        <v>3911178</v>
      </c>
      <c r="G2" s="4">
        <f>D2-E2</f>
        <v>0</v>
      </c>
      <c r="H2" s="4" t="str">
        <f>$H$1&amp;F2</f>
        <v>，3911178</v>
      </c>
      <c r="I2" s="4" t="str">
        <f>VLOOKUP(A2,HOP!A:U,21,0)</f>
        <v>直采</v>
      </c>
    </row>
    <row r="3" s="4" customFormat="1" spans="1:9">
      <c r="A3" s="5">
        <v>999227110385105</v>
      </c>
      <c r="B3" s="6">
        <v>45260</v>
      </c>
      <c r="C3" s="6">
        <v>45264</v>
      </c>
      <c r="D3" s="4">
        <v>6421</v>
      </c>
      <c r="E3" s="4" t="str">
        <f>VLOOKUP(A3,HOP!A:L,12,0)</f>
        <v>6421.00</v>
      </c>
      <c r="F3" s="4" t="str">
        <f>VLOOKUP(A3,HOP!A:C,3,0)</f>
        <v>4008715</v>
      </c>
      <c r="G3" s="4">
        <f t="shared" ref="G3:G8" si="0">D3-E3</f>
        <v>0</v>
      </c>
      <c r="H3" s="4" t="str">
        <f t="shared" ref="H3:H8" si="1">$H$1&amp;F3</f>
        <v>，4008715</v>
      </c>
      <c r="I3" s="4" t="str">
        <f>VLOOKUP(A3,HOP!A:U,21,0)</f>
        <v>直采</v>
      </c>
    </row>
    <row r="4" s="4" customFormat="1" spans="1:9">
      <c r="A4" s="5">
        <v>999227319472947</v>
      </c>
      <c r="B4" s="6">
        <v>45267</v>
      </c>
      <c r="C4" s="6">
        <v>45269</v>
      </c>
      <c r="D4" s="4">
        <v>3454</v>
      </c>
      <c r="E4" s="4" t="str">
        <f>VLOOKUP(A4,HOP!A:L,12,0)</f>
        <v>3454.00</v>
      </c>
      <c r="F4" s="4" t="str">
        <f>VLOOKUP(A4,HOP!A:C,3,0)</f>
        <v>4046956</v>
      </c>
      <c r="G4" s="4">
        <f t="shared" si="0"/>
        <v>0</v>
      </c>
      <c r="H4" s="4" t="str">
        <f t="shared" si="1"/>
        <v>，4046956</v>
      </c>
      <c r="I4" s="4" t="str">
        <f>VLOOKUP(A4,HOP!A:U,21,0)</f>
        <v>直采</v>
      </c>
    </row>
    <row r="5" s="4" customFormat="1" spans="1:9">
      <c r="A5" s="5">
        <v>999228329152070</v>
      </c>
      <c r="B5" s="6">
        <v>45260</v>
      </c>
      <c r="C5" s="6">
        <v>45267</v>
      </c>
      <c r="D5" s="4">
        <v>5793</v>
      </c>
      <c r="E5" s="4" t="str">
        <f>VLOOKUP(A5,HOP!A:L,12,0)</f>
        <v>5793.00</v>
      </c>
      <c r="F5" s="4" t="str">
        <f>VLOOKUP(A5,HOP!A:C,3,0)</f>
        <v>4197048</v>
      </c>
      <c r="G5" s="4">
        <f t="shared" si="0"/>
        <v>0</v>
      </c>
      <c r="H5" s="4" t="str">
        <f t="shared" si="1"/>
        <v>，4197048</v>
      </c>
      <c r="I5" s="4" t="str">
        <f>VLOOKUP(A5,HOP!A:U,21,0)</f>
        <v>直采</v>
      </c>
    </row>
    <row r="6" s="4" customFormat="1" spans="1:9">
      <c r="A6" s="5">
        <v>999228417051703</v>
      </c>
      <c r="B6" s="6">
        <v>45265</v>
      </c>
      <c r="C6" s="6">
        <v>45266</v>
      </c>
      <c r="D6" s="4">
        <v>1400</v>
      </c>
      <c r="E6" s="4" t="str">
        <f>VLOOKUP(A6,HOP!A:L,12,0)</f>
        <v>1400.00</v>
      </c>
      <c r="F6" s="4" t="str">
        <f>VLOOKUP(A6,HOP!A:C,3,0)</f>
        <v>4234074</v>
      </c>
      <c r="G6" s="4">
        <f t="shared" si="0"/>
        <v>0</v>
      </c>
      <c r="H6" s="4" t="str">
        <f t="shared" si="1"/>
        <v>，4234074</v>
      </c>
      <c r="I6" s="4" t="str">
        <f>VLOOKUP(A6,HOP!A:U,21,0)</f>
        <v>直采</v>
      </c>
    </row>
    <row r="7" s="4" customFormat="1" spans="1:9">
      <c r="A7" s="5">
        <v>999228497482523</v>
      </c>
      <c r="B7" s="6">
        <v>45264</v>
      </c>
      <c r="C7" s="6">
        <v>45265</v>
      </c>
      <c r="D7" s="4">
        <v>918</v>
      </c>
      <c r="E7" s="4" t="str">
        <f>VLOOKUP(A7,HOP!A:L,12,0)</f>
        <v>918.00</v>
      </c>
      <c r="F7" s="4" t="str">
        <f>VLOOKUP(A7,HOP!A:C,3,0)</f>
        <v>4264936</v>
      </c>
      <c r="G7" s="4">
        <f t="shared" si="0"/>
        <v>0</v>
      </c>
      <c r="H7" s="4" t="str">
        <f t="shared" si="1"/>
        <v>，4264936</v>
      </c>
      <c r="I7" s="4" t="str">
        <f>VLOOKUP(A7,HOP!A:U,21,0)</f>
        <v>直采</v>
      </c>
    </row>
    <row r="8" s="4" customFormat="1" spans="1:9">
      <c r="A8" s="5">
        <v>999228581813144</v>
      </c>
      <c r="B8" s="6">
        <v>45268</v>
      </c>
      <c r="C8" s="6">
        <v>45272</v>
      </c>
      <c r="D8" s="4">
        <v>10428</v>
      </c>
      <c r="E8" s="4" t="str">
        <f>VLOOKUP(A8,HOP!A:L,12,0)</f>
        <v>10428.00</v>
      </c>
      <c r="F8" s="4" t="str">
        <f>VLOOKUP(A8,HOP!A:C,3,0)</f>
        <v>4302644</v>
      </c>
      <c r="G8" s="4">
        <f t="shared" si="0"/>
        <v>0</v>
      </c>
      <c r="H8" s="4" t="str">
        <f t="shared" si="1"/>
        <v>，4302644</v>
      </c>
      <c r="I8" s="4" t="str">
        <f>VLOOKUP(A8,HOP!A:U,21,0)</f>
        <v>直采</v>
      </c>
    </row>
    <row r="10" spans="4:4">
      <c r="D10" s="4">
        <f>SUM(D2:D9)</f>
        <v>29690</v>
      </c>
    </row>
    <row r="18" spans="1:1">
      <c r="A18" s="4" t="s">
        <v>63</v>
      </c>
    </row>
    <row r="19" spans="1:1">
      <c r="A19" s="4" t="s">
        <v>64</v>
      </c>
    </row>
    <row r="20" spans="1:1">
      <c r="A20" s="4" t="s">
        <v>65</v>
      </c>
    </row>
  </sheetData>
  <pageMargins left="0.7" right="0.7" top="0.75" bottom="0.75" header="0.3" footer="0.3"/>
  <pageSetup paperSize="9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9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2">
      <c r="A1" s="2" t="s">
        <v>66</v>
      </c>
      <c r="B1" s="2" t="s">
        <v>67</v>
      </c>
      <c r="C1" s="2" t="s">
        <v>68</v>
      </c>
      <c r="D1" s="2" t="s">
        <v>69</v>
      </c>
      <c r="E1" s="2" t="s">
        <v>13</v>
      </c>
      <c r="F1" s="2" t="s">
        <v>5</v>
      </c>
      <c r="G1" s="2" t="s">
        <v>6</v>
      </c>
      <c r="H1" s="2" t="s">
        <v>70</v>
      </c>
      <c r="I1" s="2" t="s">
        <v>71</v>
      </c>
      <c r="J1" s="2" t="s">
        <v>72</v>
      </c>
      <c r="K1" s="2" t="s">
        <v>73</v>
      </c>
      <c r="L1" s="2" t="s">
        <v>74</v>
      </c>
      <c r="M1" s="2" t="s">
        <v>75</v>
      </c>
      <c r="N1" s="2" t="s">
        <v>76</v>
      </c>
      <c r="O1" s="2" t="s">
        <v>77</v>
      </c>
      <c r="P1" s="2" t="s">
        <v>78</v>
      </c>
      <c r="Q1" s="2" t="s">
        <v>79</v>
      </c>
      <c r="R1" s="2" t="s">
        <v>80</v>
      </c>
      <c r="S1" s="2" t="s">
        <v>81</v>
      </c>
      <c r="T1" s="2" t="s">
        <v>82</v>
      </c>
      <c r="U1" s="2" t="s">
        <v>83</v>
      </c>
      <c r="V1" s="2" t="s">
        <v>84</v>
      </c>
    </row>
    <row r="2" s="1" customFormat="1" spans="1:22">
      <c r="A2" s="3">
        <v>999226735023922</v>
      </c>
      <c r="B2" s="1" t="s">
        <v>85</v>
      </c>
      <c r="C2" s="1" t="s">
        <v>86</v>
      </c>
      <c r="D2" s="1" t="s">
        <v>87</v>
      </c>
      <c r="E2" s="1" t="s">
        <v>88</v>
      </c>
      <c r="F2" s="1" t="s">
        <v>89</v>
      </c>
      <c r="G2" s="1" t="s">
        <v>90</v>
      </c>
      <c r="H2" s="1" t="s">
        <v>91</v>
      </c>
      <c r="I2" s="1" t="s">
        <v>92</v>
      </c>
      <c r="J2" s="1" t="s">
        <v>93</v>
      </c>
      <c r="K2" s="1" t="s">
        <v>92</v>
      </c>
      <c r="L2" s="1" t="s">
        <v>92</v>
      </c>
      <c r="M2" s="1" t="s">
        <v>94</v>
      </c>
      <c r="N2" s="1" t="s">
        <v>94</v>
      </c>
      <c r="O2" s="1" t="s">
        <v>95</v>
      </c>
      <c r="P2" s="1" t="s">
        <v>96</v>
      </c>
      <c r="Q2" s="1" t="s">
        <v>97</v>
      </c>
      <c r="R2" s="1" t="s">
        <v>98</v>
      </c>
      <c r="S2" s="1" t="s">
        <v>99</v>
      </c>
      <c r="T2" s="1" t="s">
        <v>100</v>
      </c>
      <c r="U2" s="1" t="s">
        <v>101</v>
      </c>
      <c r="V2" s="1" t="s">
        <v>102</v>
      </c>
    </row>
    <row r="3" s="1" customFormat="1" spans="1:22">
      <c r="A3" s="3">
        <v>999227110385105</v>
      </c>
      <c r="B3" s="1" t="s">
        <v>103</v>
      </c>
      <c r="C3" s="1" t="s">
        <v>104</v>
      </c>
      <c r="D3" s="1" t="s">
        <v>105</v>
      </c>
      <c r="E3" s="1" t="s">
        <v>106</v>
      </c>
      <c r="F3" s="1" t="s">
        <v>107</v>
      </c>
      <c r="G3" s="1" t="s">
        <v>108</v>
      </c>
      <c r="H3" s="1" t="s">
        <v>91</v>
      </c>
      <c r="I3" s="1" t="s">
        <v>109</v>
      </c>
      <c r="J3" s="1" t="s">
        <v>93</v>
      </c>
      <c r="K3" s="1" t="s">
        <v>109</v>
      </c>
      <c r="L3" s="1" t="s">
        <v>109</v>
      </c>
      <c r="M3" s="1" t="s">
        <v>94</v>
      </c>
      <c r="N3" s="1" t="s">
        <v>94</v>
      </c>
      <c r="O3" s="1" t="s">
        <v>95</v>
      </c>
      <c r="P3" s="1" t="s">
        <v>96</v>
      </c>
      <c r="Q3" s="1" t="s">
        <v>97</v>
      </c>
      <c r="R3" s="1" t="s">
        <v>110</v>
      </c>
      <c r="S3" s="1" t="s">
        <v>99</v>
      </c>
      <c r="T3" s="1" t="s">
        <v>100</v>
      </c>
      <c r="U3" s="1" t="s">
        <v>101</v>
      </c>
      <c r="V3" s="1" t="s">
        <v>102</v>
      </c>
    </row>
    <row r="4" s="1" customFormat="1" spans="1:22">
      <c r="A4" s="3">
        <v>999227319472947</v>
      </c>
      <c r="B4" s="1" t="s">
        <v>111</v>
      </c>
      <c r="C4" s="1" t="s">
        <v>112</v>
      </c>
      <c r="D4" s="1" t="s">
        <v>113</v>
      </c>
      <c r="E4" s="1" t="s">
        <v>114</v>
      </c>
      <c r="F4" s="1" t="s">
        <v>115</v>
      </c>
      <c r="G4" s="1" t="s">
        <v>116</v>
      </c>
      <c r="H4" s="1" t="s">
        <v>91</v>
      </c>
      <c r="I4" s="1" t="s">
        <v>117</v>
      </c>
      <c r="J4" s="1" t="s">
        <v>93</v>
      </c>
      <c r="K4" s="1" t="s">
        <v>117</v>
      </c>
      <c r="L4" s="1" t="s">
        <v>117</v>
      </c>
      <c r="M4" s="1" t="s">
        <v>94</v>
      </c>
      <c r="N4" s="1" t="s">
        <v>94</v>
      </c>
      <c r="O4" s="1" t="s">
        <v>95</v>
      </c>
      <c r="P4" s="1" t="s">
        <v>96</v>
      </c>
      <c r="Q4" s="1" t="s">
        <v>97</v>
      </c>
      <c r="R4" s="1" t="s">
        <v>118</v>
      </c>
      <c r="S4" s="1" t="s">
        <v>99</v>
      </c>
      <c r="T4" s="1" t="s">
        <v>100</v>
      </c>
      <c r="U4" s="1" t="s">
        <v>101</v>
      </c>
      <c r="V4" s="1" t="s">
        <v>102</v>
      </c>
    </row>
    <row r="5" s="1" customFormat="1" spans="1:22">
      <c r="A5" s="3">
        <v>999228329152070</v>
      </c>
      <c r="B5" s="1" t="s">
        <v>119</v>
      </c>
      <c r="C5" s="1" t="s">
        <v>120</v>
      </c>
      <c r="D5" s="1" t="s">
        <v>121</v>
      </c>
      <c r="E5" s="1" t="s">
        <v>48</v>
      </c>
      <c r="F5" s="1" t="s">
        <v>107</v>
      </c>
      <c r="G5" s="1" t="s">
        <v>115</v>
      </c>
      <c r="H5" s="1" t="s">
        <v>91</v>
      </c>
      <c r="I5" s="1" t="s">
        <v>122</v>
      </c>
      <c r="J5" s="1" t="s">
        <v>93</v>
      </c>
      <c r="K5" s="1" t="s">
        <v>122</v>
      </c>
      <c r="L5" s="1" t="s">
        <v>122</v>
      </c>
      <c r="M5" s="1" t="s">
        <v>94</v>
      </c>
      <c r="N5" s="1" t="s">
        <v>94</v>
      </c>
      <c r="O5" s="1" t="s">
        <v>95</v>
      </c>
      <c r="P5" s="1" t="s">
        <v>96</v>
      </c>
      <c r="Q5" s="1" t="s">
        <v>97</v>
      </c>
      <c r="R5" s="1" t="s">
        <v>123</v>
      </c>
      <c r="S5" s="1" t="s">
        <v>99</v>
      </c>
      <c r="T5" s="1" t="s">
        <v>100</v>
      </c>
      <c r="U5" s="1" t="s">
        <v>101</v>
      </c>
      <c r="V5" s="1" t="s">
        <v>124</v>
      </c>
    </row>
    <row r="6" s="1" customFormat="1" spans="1:22">
      <c r="A6" s="3">
        <v>999228417051703</v>
      </c>
      <c r="B6" s="1" t="s">
        <v>125</v>
      </c>
      <c r="C6" s="1" t="s">
        <v>126</v>
      </c>
      <c r="D6" s="1" t="s">
        <v>127</v>
      </c>
      <c r="E6" s="1" t="s">
        <v>52</v>
      </c>
      <c r="F6" s="1" t="s">
        <v>128</v>
      </c>
      <c r="G6" s="1" t="s">
        <v>129</v>
      </c>
      <c r="H6" s="1" t="s">
        <v>91</v>
      </c>
      <c r="I6" s="1" t="s">
        <v>130</v>
      </c>
      <c r="J6" s="1" t="s">
        <v>93</v>
      </c>
      <c r="K6" s="1" t="s">
        <v>130</v>
      </c>
      <c r="L6" s="1" t="s">
        <v>130</v>
      </c>
      <c r="M6" s="1" t="s">
        <v>94</v>
      </c>
      <c r="N6" s="1" t="s">
        <v>94</v>
      </c>
      <c r="O6" s="1" t="s">
        <v>95</v>
      </c>
      <c r="P6" s="1" t="s">
        <v>96</v>
      </c>
      <c r="Q6" s="1" t="s">
        <v>97</v>
      </c>
      <c r="R6" s="1" t="s">
        <v>131</v>
      </c>
      <c r="S6" s="1" t="s">
        <v>99</v>
      </c>
      <c r="T6" s="1" t="s">
        <v>100</v>
      </c>
      <c r="U6" s="1" t="s">
        <v>101</v>
      </c>
      <c r="V6" s="1" t="s">
        <v>102</v>
      </c>
    </row>
    <row r="7" s="1" customFormat="1" spans="1:22">
      <c r="A7" s="3">
        <v>999228491127967</v>
      </c>
      <c r="B7" s="1" t="s">
        <v>132</v>
      </c>
      <c r="C7" s="1" t="s">
        <v>133</v>
      </c>
      <c r="D7" s="1" t="s">
        <v>121</v>
      </c>
      <c r="E7" s="1" t="s">
        <v>134</v>
      </c>
      <c r="F7" s="1" t="s">
        <v>135</v>
      </c>
      <c r="G7" s="1" t="s">
        <v>115</v>
      </c>
      <c r="H7" s="1" t="s">
        <v>91</v>
      </c>
      <c r="I7" s="1" t="s">
        <v>136</v>
      </c>
      <c r="J7" s="1" t="s">
        <v>93</v>
      </c>
      <c r="K7" s="1" t="s">
        <v>136</v>
      </c>
      <c r="L7" s="1" t="s">
        <v>95</v>
      </c>
      <c r="M7" s="1" t="s">
        <v>137</v>
      </c>
      <c r="N7" s="1" t="s">
        <v>137</v>
      </c>
      <c r="O7" s="1" t="s">
        <v>95</v>
      </c>
      <c r="P7" s="1" t="s">
        <v>96</v>
      </c>
      <c r="Q7" s="1" t="s">
        <v>97</v>
      </c>
      <c r="R7" s="1" t="s">
        <v>138</v>
      </c>
      <c r="S7" s="1" t="s">
        <v>99</v>
      </c>
      <c r="T7" s="1" t="s">
        <v>100</v>
      </c>
      <c r="U7" s="1" t="s">
        <v>101</v>
      </c>
      <c r="V7" s="1" t="s">
        <v>124</v>
      </c>
    </row>
    <row r="8" s="1" customFormat="1" spans="1:22">
      <c r="A8" s="3">
        <v>999228497482523</v>
      </c>
      <c r="B8" s="1" t="s">
        <v>139</v>
      </c>
      <c r="C8" s="1" t="s">
        <v>140</v>
      </c>
      <c r="D8" s="1" t="s">
        <v>121</v>
      </c>
      <c r="E8" s="1" t="s">
        <v>141</v>
      </c>
      <c r="F8" s="1" t="s">
        <v>108</v>
      </c>
      <c r="G8" s="1" t="s">
        <v>128</v>
      </c>
      <c r="H8" s="1" t="s">
        <v>91</v>
      </c>
      <c r="I8" s="1" t="s">
        <v>142</v>
      </c>
      <c r="J8" s="1" t="s">
        <v>93</v>
      </c>
      <c r="K8" s="1" t="s">
        <v>142</v>
      </c>
      <c r="L8" s="1" t="s">
        <v>142</v>
      </c>
      <c r="M8" s="1" t="s">
        <v>94</v>
      </c>
      <c r="N8" s="1" t="s">
        <v>94</v>
      </c>
      <c r="O8" s="1" t="s">
        <v>95</v>
      </c>
      <c r="P8" s="1" t="s">
        <v>96</v>
      </c>
      <c r="Q8" s="1" t="s">
        <v>97</v>
      </c>
      <c r="R8" s="1" t="s">
        <v>143</v>
      </c>
      <c r="S8" s="1" t="s">
        <v>99</v>
      </c>
      <c r="T8" s="1" t="s">
        <v>100</v>
      </c>
      <c r="U8" s="1" t="s">
        <v>101</v>
      </c>
      <c r="V8" s="1" t="s">
        <v>124</v>
      </c>
    </row>
    <row r="9" s="1" customFormat="1" spans="1:22">
      <c r="A9" s="3">
        <v>999228581813144</v>
      </c>
      <c r="B9" s="1" t="s">
        <v>144</v>
      </c>
      <c r="C9" s="1" t="s">
        <v>145</v>
      </c>
      <c r="D9" s="1" t="s">
        <v>121</v>
      </c>
      <c r="E9" s="1" t="s">
        <v>146</v>
      </c>
      <c r="F9" s="1" t="s">
        <v>147</v>
      </c>
      <c r="G9" s="1" t="s">
        <v>148</v>
      </c>
      <c r="H9" s="1" t="s">
        <v>91</v>
      </c>
      <c r="I9" s="1" t="s">
        <v>149</v>
      </c>
      <c r="J9" s="1" t="s">
        <v>93</v>
      </c>
      <c r="K9" s="1" t="s">
        <v>149</v>
      </c>
      <c r="L9" s="1" t="s">
        <v>149</v>
      </c>
      <c r="M9" s="1" t="s">
        <v>94</v>
      </c>
      <c r="N9" s="1" t="s">
        <v>94</v>
      </c>
      <c r="O9" s="1" t="s">
        <v>95</v>
      </c>
      <c r="P9" s="1" t="s">
        <v>96</v>
      </c>
      <c r="Q9" s="1" t="s">
        <v>97</v>
      </c>
      <c r="R9" s="1" t="s">
        <v>150</v>
      </c>
      <c r="S9" s="1" t="s">
        <v>99</v>
      </c>
      <c r="T9" s="1" t="s">
        <v>100</v>
      </c>
      <c r="U9" s="1" t="s">
        <v>101</v>
      </c>
      <c r="V9" s="1" t="s">
        <v>124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win11</dc:creator>
  <cp:lastModifiedBy>小郭</cp:lastModifiedBy>
  <dcterms:created xsi:type="dcterms:W3CDTF">2023-05-12T11:15:00Z</dcterms:created>
  <dcterms:modified xsi:type="dcterms:W3CDTF">2023-12-18T02:50:02Z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2052-12.1.0.15990</vt:lpwstr>
  </property>
</Properties>
</file>