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<sst xmlns="http://schemas.openxmlformats.org/spreadsheetml/2006/main" count="438" uniqueCount="181">
  <si>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</si>
  <si>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</si>
  <si>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</si>
  <si>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</si>
  <si>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</si>
  <si>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</si>
  <si>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</si>
  <si>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</si>
  <si>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</si>
  <si>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</si>
  <si>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</si>
  <si>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</si>
  <si>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</si>
  <si>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</si>
  <si>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</si>
  <si>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</si>
  <si>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</si>
  <si>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</si>
  <si>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</si>
  <si>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</si>
  <si>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</si>
  <si>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</si>
  <si>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</si>
  <si>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</si>
  <si>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</si>
  <si>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999228291408201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</si>
  <si>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</si>
  <si>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</si>
  <si>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</si>
  <si>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</si>
  <si>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</si>
  <si>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WANG/TAO,MENG/Jiao</t>
  </si>
  <si>
    <t>CA363231216CNY</t>
  </si>
  <si>
    <t>未提现</t>
  </si>
  <si>
    <t>携程开票</t>
  </si>
  <si>
    <t xml:space="preserve">4180017	</t>
  </si>
  <si>
    <t xml:space="preserve">221030	</t>
  </si>
  <si>
    <t xml:space="preserve">999228507522029	</t>
  </si>
  <si>
    <t>方块客房 (城市景观)(至少提前5天预订)(至少连住2晚及以上)&lt;双人入住&gt;&lt;内宾&gt;&lt;无早&gt;</t>
  </si>
  <si>
    <t>HUANG/YAN</t>
  </si>
  <si>
    <t xml:space="preserve">4268183	</t>
  </si>
  <si>
    <t xml:space="preserve">13090767	</t>
  </si>
  <si>
    <t xml:space="preserve">999228544713214	</t>
  </si>
  <si>
    <t>YANG/YIJIE</t>
  </si>
  <si>
    <t xml:space="preserve">4276844	</t>
  </si>
  <si>
    <t xml:space="preserve">13091507	</t>
  </si>
  <si>
    <t xml:space="preserve">999228569514253	</t>
  </si>
  <si>
    <t>BIRD/SALLY MARGARET</t>
  </si>
  <si>
    <t xml:space="preserve">4297383	</t>
  </si>
  <si>
    <t xml:space="preserve">	</t>
  </si>
  <si>
    <t>取消</t>
  </si>
  <si>
    <t xml:space="preserve">999228572996532	</t>
  </si>
  <si>
    <t>HUANG/SUXIA</t>
  </si>
  <si>
    <t xml:space="preserve">4299574	</t>
  </si>
  <si>
    <t xml:space="preserve">226411	</t>
  </si>
  <si>
    <t xml:space="preserve">999228437537101	</t>
  </si>
  <si>
    <t>YAO/ZHENG,WU/SHENFANG</t>
  </si>
  <si>
    <t>CA363231217CNY</t>
  </si>
  <si>
    <t xml:space="preserve">4239752	</t>
  </si>
  <si>
    <t xml:space="preserve">224315,224316	</t>
  </si>
  <si>
    <t xml:space="preserve">999228290703439	</t>
  </si>
  <si>
    <t>ZHU/MINJIANG,DU/SHAOWEI</t>
  </si>
  <si>
    <t>CA363231218CNY</t>
  </si>
  <si>
    <t xml:space="preserve">4179698	</t>
  </si>
  <si>
    <t xml:space="preserve">13087586	</t>
  </si>
  <si>
    <t xml:space="preserve">28323600304	</t>
  </si>
  <si>
    <t>Lin/Zhenzhen,Wu/Yanran,Cai/Xiaohua,Hong/Cuiling</t>
  </si>
  <si>
    <t xml:space="preserve">4195073	</t>
  </si>
  <si>
    <t xml:space="preserve">13087592	</t>
  </si>
  <si>
    <t xml:space="preserve">28323600296	</t>
  </si>
  <si>
    <t>WANG/YANHUA,Huang/Yueying,Hong/Jiaxin,Lin/Mianmian,Cai/Xiandui,Lin/Lili</t>
  </si>
  <si>
    <t xml:space="preserve">4195072	</t>
  </si>
  <si>
    <t xml:space="preserve">13087590	</t>
  </si>
  <si>
    <t xml:space="preserve">999228339255062	</t>
  </si>
  <si>
    <t>LI/HUIJUAN,LI/XINGYU</t>
  </si>
  <si>
    <t xml:space="preserve">4202816	</t>
  </si>
  <si>
    <t xml:space="preserve">13088048	</t>
  </si>
  <si>
    <t xml:space="preserve">999228498785964	</t>
  </si>
  <si>
    <t>HONG/WEIXUAN,JIAO/MENGQI</t>
  </si>
  <si>
    <t xml:space="preserve">4265781	</t>
  </si>
  <si>
    <t xml:space="preserve">13090625	</t>
  </si>
  <si>
    <t xml:space="preserve">999229283485465	</t>
  </si>
  <si>
    <t>[梅州]梅州昌盛豪生大酒店(45834822)</t>
  </si>
  <si>
    <t>柚见汝——非遗大床房&lt;超值特惠&gt;&lt;双人入住&gt;&lt;双早&gt;</t>
  </si>
  <si>
    <t>张田</t>
  </si>
  <si>
    <t xml:space="preserve">999229288220534	</t>
  </si>
  <si>
    <t>柚见汝——非遗大床房&lt;双人入住&gt;&lt;限量特惠&gt;&lt;单早&gt;</t>
  </si>
  <si>
    <t>陈锦波,吴东</t>
  </si>
  <si>
    <t>，</t>
  </si>
  <si>
    <t>999229283485465</t>
  </si>
  <si>
    <t>202312020855090025</t>
  </si>
  <si>
    <t>999229288220534</t>
  </si>
  <si>
    <t>202312021610230068</t>
  </si>
  <si>
    <t>A231218091804481</t>
  </si>
  <si>
    <t>房集：i231218091712 1201.2元</t>
  </si>
  <si>
    <t>CNY / HKD 当前参考汇率: 1.094415199</t>
  </si>
  <si>
    <t>总计： 28951.2 CNY/
31684.63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</si>
  <si>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</si>
  <si>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</si>
  <si>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</si>
  <si>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</si>
  <si>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</si>
  <si>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</si>
  <si>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</si>
  <si>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</si>
  <si>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</si>
  <si>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</si>
  <si>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</si>
  <si>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</si>
  <si>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</si>
  <si>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</si>
  <si>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</si>
  <si>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</si>
  <si>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</si>
  <si>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</si>
  <si>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</si>
  <si>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2023-11-21</t>
  </si>
  <si>
    <t>4299574</t>
  </si>
  <si>
    <t>历山酒店</t>
  </si>
  <si>
    <t>HUANG SUXIA</t>
  </si>
  <si>
    <t>2023-11-29</t>
  </si>
  <si>
    <t>2023-12-01</t>
  </si>
  <si>
    <t>退房日周结</t>
  </si>
  <si>
    <t>1306.00</t>
  </si>
  <si>
    <t>RMB</t>
  </si>
  <si>
    <t>0</t>
  </si>
  <si>
    <t>0.00</t>
  </si>
  <si>
    <t>携程国内直连(DD)</t>
  </si>
  <si>
    <t>01.011249</t>
  </si>
  <si>
    <t>2023-11-22 09:56:15</t>
  </si>
  <si>
    <t>否</t>
  </si>
  <si>
    <t>汇智国际旅游发展有限公司</t>
  </si>
  <si>
    <t>直连</t>
  </si>
  <si>
    <t>中国</t>
  </si>
  <si>
    <t>2023-11-19</t>
  </si>
  <si>
    <t>4276844</t>
  </si>
  <si>
    <t>YANG YIJIE</t>
  </si>
  <si>
    <t>2023-11-20 09:05:03</t>
  </si>
  <si>
    <t>2023-11-17</t>
  </si>
  <si>
    <t>4268183</t>
  </si>
  <si>
    <t>HUANG YAN</t>
  </si>
  <si>
    <t>2023-11-28</t>
  </si>
  <si>
    <t>1959.00</t>
  </si>
  <si>
    <t>2023-11-17 09:06:25</t>
  </si>
  <si>
    <t>2023-11-16</t>
  </si>
  <si>
    <t>4265781</t>
  </si>
  <si>
    <t>HONG WEIXUAN,JIAO MENGQI</t>
  </si>
  <si>
    <t>2023-12-03</t>
  </si>
  <si>
    <t>1606.00</t>
  </si>
  <si>
    <t>2023-11-16 15:40:25</t>
  </si>
  <si>
    <t>2023-11-12</t>
  </si>
  <si>
    <t>4239752</t>
  </si>
  <si>
    <t>YAO ZHENG,WU SHENFANG</t>
  </si>
  <si>
    <t>2023-12-02</t>
  </si>
  <si>
    <t>5560.00</t>
  </si>
  <si>
    <t>2023-11-17 11:30:29</t>
  </si>
  <si>
    <t>2023-11-06</t>
  </si>
  <si>
    <t>4202816</t>
  </si>
  <si>
    <t>LI HUIJUAN,LI XINGYU</t>
  </si>
  <si>
    <t>2023-11-30</t>
  </si>
  <si>
    <t>2265.00</t>
  </si>
  <si>
    <t>2023-11-08 14:30:51</t>
  </si>
  <si>
    <t>2023-11-05</t>
  </si>
  <si>
    <t>4195073</t>
  </si>
  <si>
    <t>Lin Zhenzhen,Wu Yanran,Cai Xiaohua,Hong Cuiling</t>
  </si>
  <si>
    <t>3192.00</t>
  </si>
  <si>
    <t>2023-11-07 13:47:29</t>
  </si>
  <si>
    <t>4195072</t>
  </si>
  <si>
    <t>WANG YANHUA,Huang Yueying,Hong Jiaxin,Lin Mianmian,Cai Xiandui,Lin Lili</t>
  </si>
  <si>
    <t>4788.00</t>
  </si>
  <si>
    <t>2023-11-07 13:44:02</t>
  </si>
  <si>
    <t>2023-11-02</t>
  </si>
  <si>
    <t>4180017</t>
  </si>
  <si>
    <t>WANG TAO,MENG Jiao</t>
  </si>
  <si>
    <t>2023-11-27</t>
  </si>
  <si>
    <t>2616.00</t>
  </si>
  <si>
    <t>2023-11-09 13:20:02</t>
  </si>
  <si>
    <t>4179698</t>
  </si>
  <si>
    <t>ZHU MINJIANG,DU SHAOWEI</t>
  </si>
  <si>
    <t>3152.00</t>
  </si>
  <si>
    <t>2023-11-07 13:32:41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</si>
</sst>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323850</xdr:colOff>
      <xdr:row>56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251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45257</v>
      </c>
      <c r="G2" s="6">
        <v>45261</v>
      </c>
      <c r="H2" s="4">
        <v>1</v>
      </c>
      <c r="I2" s="4">
        <v>4</v>
      </c>
      <c r="J2" s="4">
        <v>4</v>
      </c>
      <c r="K2" s="4" t="s">
        <v>30</v>
      </c>
      <c r="L2" s="4">
        <v>2616</v>
      </c>
      <c r="M2" s="4">
        <v>2616</v>
      </c>
      <c r="N2" s="4" t="s">
        <v>31</v>
      </c>
      <c r="O2" s="4" t="s">
        <v>32</v>
      </c>
      <c r="P2" s="4" t="s">
        <v>33</v>
      </c>
      <c r="Q2" s="4">
        <v>0</v>
      </c>
      <c r="R2" s="8">
        <v>45232.0000115741</v>
      </c>
      <c r="S2" s="6">
        <v>45276</v>
      </c>
      <c r="T2" s="4" t="s">
        <v>34</v>
      </c>
      <c r="U2" s="4">
        <v>2616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45258</v>
      </c>
      <c r="G3" s="6">
        <v>45261</v>
      </c>
      <c r="H3" s="4">
        <v>1</v>
      </c>
      <c r="I3" s="4">
        <v>3</v>
      </c>
      <c r="J3" s="4">
        <v>3</v>
      </c>
      <c r="K3" s="4" t="s">
        <v>30</v>
      </c>
      <c r="L3" s="4">
        <v>1959</v>
      </c>
      <c r="M3" s="4">
        <v>1959</v>
      </c>
      <c r="N3" s="4" t="s">
        <v>39</v>
      </c>
      <c r="O3" s="4" t="s">
        <v>32</v>
      </c>
      <c r="P3" s="4" t="s">
        <v>33</v>
      </c>
      <c r="Q3" s="4">
        <v>0</v>
      </c>
      <c r="R3" s="8">
        <v>45247</v>
      </c>
      <c r="S3" s="6">
        <v>45276</v>
      </c>
      <c r="T3" s="4" t="s">
        <v>34</v>
      </c>
      <c r="U3" s="4">
        <v>1959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45259</v>
      </c>
      <c r="G4" s="6">
        <v>45261</v>
      </c>
      <c r="H4" s="4">
        <v>1</v>
      </c>
      <c r="I4" s="4">
        <v>2</v>
      </c>
      <c r="J4" s="4">
        <v>2</v>
      </c>
      <c r="K4" s="4" t="s">
        <v>30</v>
      </c>
      <c r="L4" s="4">
        <v>1306</v>
      </c>
      <c r="M4" s="4">
        <v>1306</v>
      </c>
      <c r="N4" s="4" t="s">
        <v>43</v>
      </c>
      <c r="O4" s="4" t="s">
        <v>32</v>
      </c>
      <c r="P4" s="4" t="s">
        <v>33</v>
      </c>
      <c r="Q4" s="4">
        <v>0</v>
      </c>
      <c r="R4" s="8">
        <v>45249</v>
      </c>
      <c r="S4" s="6">
        <v>45276</v>
      </c>
      <c r="T4" s="4" t="s">
        <v>34</v>
      </c>
      <c r="U4" s="4">
        <v>1306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45259</v>
      </c>
      <c r="G5" s="6">
        <v>45261</v>
      </c>
      <c r="H5" s="4">
        <v>1</v>
      </c>
      <c r="I5" s="4">
        <v>2</v>
      </c>
      <c r="J5" s="4">
        <v>2</v>
      </c>
      <c r="K5" s="4" t="s">
        <v>30</v>
      </c>
      <c r="L5" s="4">
        <v>1306</v>
      </c>
      <c r="M5" s="4">
        <v>1306</v>
      </c>
      <c r="N5" s="4" t="s">
        <v>47</v>
      </c>
      <c r="O5" s="4" t="s">
        <v>32</v>
      </c>
      <c r="P5" s="4" t="s">
        <v>33</v>
      </c>
      <c r="Q5" s="4">
        <v>0</v>
      </c>
      <c r="R5" s="8">
        <v>45251</v>
      </c>
      <c r="S5" s="6">
        <v>45276</v>
      </c>
      <c r="T5" s="4" t="s">
        <v>34</v>
      </c>
      <c r="U5" s="4">
        <v>1306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46</v>
      </c>
      <c r="B6" s="4" t="s">
        <v>26</v>
      </c>
      <c r="C6" s="4" t="s">
        <v>50</v>
      </c>
      <c r="D6" s="4" t="s">
        <v>28</v>
      </c>
      <c r="E6" s="4" t="s">
        <v>38</v>
      </c>
      <c r="F6" s="6">
        <v>45259</v>
      </c>
      <c r="G6" s="6">
        <v>45261</v>
      </c>
      <c r="H6" s="4">
        <v>1</v>
      </c>
      <c r="I6" s="4">
        <v>2</v>
      </c>
      <c r="J6" s="4">
        <v>2</v>
      </c>
      <c r="K6" s="4" t="s">
        <v>30</v>
      </c>
      <c r="L6" s="4">
        <v>-1306</v>
      </c>
      <c r="M6" s="4">
        <v>-1306</v>
      </c>
      <c r="N6" s="4" t="s">
        <v>47</v>
      </c>
      <c r="O6" s="4" t="s">
        <v>32</v>
      </c>
      <c r="P6" s="4" t="s">
        <v>33</v>
      </c>
      <c r="Q6" s="4">
        <v>0</v>
      </c>
      <c r="R6" s="8">
        <v>45251</v>
      </c>
      <c r="S6" s="6">
        <v>45276</v>
      </c>
      <c r="T6" s="4" t="s">
        <v>34</v>
      </c>
      <c r="U6" s="4">
        <v>-1306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45259</v>
      </c>
      <c r="G7" s="6">
        <v>45261</v>
      </c>
      <c r="H7" s="4">
        <v>1</v>
      </c>
      <c r="I7" s="4">
        <v>2</v>
      </c>
      <c r="J7" s="4">
        <v>2</v>
      </c>
      <c r="K7" s="4" t="s">
        <v>30</v>
      </c>
      <c r="L7" s="4">
        <v>1306</v>
      </c>
      <c r="M7" s="4">
        <v>1306</v>
      </c>
      <c r="N7" s="4" t="s">
        <v>52</v>
      </c>
      <c r="O7" s="4" t="s">
        <v>32</v>
      </c>
      <c r="P7" s="4" t="s">
        <v>33</v>
      </c>
      <c r="Q7" s="4">
        <v>0</v>
      </c>
      <c r="R7" s="8">
        <v>45251.0000115741</v>
      </c>
      <c r="S7" s="6">
        <v>45276</v>
      </c>
      <c r="T7" s="4" t="s">
        <v>34</v>
      </c>
      <c r="U7" s="4">
        <v>1306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45258</v>
      </c>
      <c r="G8" s="6">
        <v>45262</v>
      </c>
      <c r="H8" s="4">
        <v>2</v>
      </c>
      <c r="I8" s="4">
        <v>4</v>
      </c>
      <c r="J8" s="4">
        <v>8</v>
      </c>
      <c r="K8" s="4" t="s">
        <v>30</v>
      </c>
      <c r="L8" s="4">
        <v>5560</v>
      </c>
      <c r="M8" s="4">
        <v>5560</v>
      </c>
      <c r="N8" s="4" t="s">
        <v>56</v>
      </c>
      <c r="O8" s="4" t="s">
        <v>57</v>
      </c>
      <c r="P8" s="4" t="s">
        <v>33</v>
      </c>
      <c r="Q8" s="4">
        <v>0</v>
      </c>
      <c r="R8" s="8">
        <v>45242</v>
      </c>
      <c r="S8" s="6">
        <v>45277</v>
      </c>
      <c r="T8" s="4" t="s">
        <v>34</v>
      </c>
      <c r="U8" s="4">
        <v>5560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45261</v>
      </c>
      <c r="G9" s="6">
        <v>45263</v>
      </c>
      <c r="H9" s="4">
        <v>2</v>
      </c>
      <c r="I9" s="4">
        <v>2</v>
      </c>
      <c r="J9" s="4">
        <v>4</v>
      </c>
      <c r="K9" s="4" t="s">
        <v>30</v>
      </c>
      <c r="L9" s="4">
        <v>3152</v>
      </c>
      <c r="M9" s="4">
        <v>3152</v>
      </c>
      <c r="N9" s="4" t="s">
        <v>61</v>
      </c>
      <c r="O9" s="4" t="s">
        <v>62</v>
      </c>
      <c r="P9" s="4" t="s">
        <v>33</v>
      </c>
      <c r="Q9" s="4">
        <v>0</v>
      </c>
      <c r="R9" s="8">
        <v>45232.0000115741</v>
      </c>
      <c r="S9" s="6">
        <v>45278</v>
      </c>
      <c r="T9" s="4" t="s">
        <v>34</v>
      </c>
      <c r="U9" s="4">
        <v>3152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45261</v>
      </c>
      <c r="G10" s="6">
        <v>45263</v>
      </c>
      <c r="H10" s="4">
        <v>2</v>
      </c>
      <c r="I10" s="4">
        <v>2</v>
      </c>
      <c r="J10" s="4">
        <v>4</v>
      </c>
      <c r="K10" s="4" t="s">
        <v>30</v>
      </c>
      <c r="L10" s="4">
        <v>3192</v>
      </c>
      <c r="M10" s="4">
        <v>3192</v>
      </c>
      <c r="N10" s="4" t="s">
        <v>66</v>
      </c>
      <c r="O10" s="4" t="s">
        <v>62</v>
      </c>
      <c r="P10" s="4" t="s">
        <v>33</v>
      </c>
      <c r="Q10" s="4">
        <v>0</v>
      </c>
      <c r="R10" s="8">
        <v>45235</v>
      </c>
      <c r="S10" s="6">
        <v>45278</v>
      </c>
      <c r="T10" s="4" t="s">
        <v>34</v>
      </c>
      <c r="U10" s="4">
        <v>3192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28</v>
      </c>
      <c r="E11" s="4" t="s">
        <v>38</v>
      </c>
      <c r="F11" s="6">
        <v>45261</v>
      </c>
      <c r="G11" s="6">
        <v>45263</v>
      </c>
      <c r="H11" s="4">
        <v>3</v>
      </c>
      <c r="I11" s="4">
        <v>2</v>
      </c>
      <c r="J11" s="4">
        <v>6</v>
      </c>
      <c r="K11" s="4" t="s">
        <v>30</v>
      </c>
      <c r="L11" s="4">
        <v>4788</v>
      </c>
      <c r="M11" s="4">
        <v>4788</v>
      </c>
      <c r="N11" s="4" t="s">
        <v>70</v>
      </c>
      <c r="O11" s="4" t="s">
        <v>62</v>
      </c>
      <c r="P11" s="4" t="s">
        <v>33</v>
      </c>
      <c r="Q11" s="4">
        <v>0</v>
      </c>
      <c r="R11" s="8">
        <v>45235</v>
      </c>
      <c r="S11" s="6">
        <v>45278</v>
      </c>
      <c r="T11" s="4" t="s">
        <v>34</v>
      </c>
      <c r="U11" s="4">
        <v>4788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45260</v>
      </c>
      <c r="G12" s="6">
        <v>45263</v>
      </c>
      <c r="H12" s="4">
        <v>1</v>
      </c>
      <c r="I12" s="4">
        <v>3</v>
      </c>
      <c r="J12" s="4">
        <v>3</v>
      </c>
      <c r="K12" s="4" t="s">
        <v>30</v>
      </c>
      <c r="L12" s="4">
        <v>2265</v>
      </c>
      <c r="M12" s="4">
        <v>2265</v>
      </c>
      <c r="N12" s="4" t="s">
        <v>74</v>
      </c>
      <c r="O12" s="4" t="s">
        <v>62</v>
      </c>
      <c r="P12" s="4" t="s">
        <v>33</v>
      </c>
      <c r="Q12" s="4">
        <v>0</v>
      </c>
      <c r="R12" s="8">
        <v>45236</v>
      </c>
      <c r="S12" s="6">
        <v>45278</v>
      </c>
      <c r="T12" s="4" t="s">
        <v>34</v>
      </c>
      <c r="U12" s="4">
        <v>2265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45261</v>
      </c>
      <c r="G13" s="6">
        <v>45263</v>
      </c>
      <c r="H13" s="4">
        <v>1</v>
      </c>
      <c r="I13" s="4">
        <v>2</v>
      </c>
      <c r="J13" s="4">
        <v>2</v>
      </c>
      <c r="K13" s="4" t="s">
        <v>30</v>
      </c>
      <c r="L13" s="4">
        <v>1606</v>
      </c>
      <c r="M13" s="4">
        <v>1606</v>
      </c>
      <c r="N13" s="4" t="s">
        <v>78</v>
      </c>
      <c r="O13" s="4" t="s">
        <v>62</v>
      </c>
      <c r="P13" s="4" t="s">
        <v>33</v>
      </c>
      <c r="Q13" s="4">
        <v>0</v>
      </c>
      <c r="R13" s="8">
        <v>45246.0000115741</v>
      </c>
      <c r="S13" s="6">
        <v>45278</v>
      </c>
      <c r="T13" s="4" t="s">
        <v>34</v>
      </c>
      <c r="U13" s="4">
        <v>1606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45262</v>
      </c>
      <c r="G14" s="6">
        <v>45263</v>
      </c>
      <c r="H14" s="4">
        <v>1</v>
      </c>
      <c r="I14" s="4">
        <v>1</v>
      </c>
      <c r="J14" s="4">
        <v>1</v>
      </c>
      <c r="K14" s="4" t="s">
        <v>30</v>
      </c>
      <c r="L14" s="4">
        <v>427</v>
      </c>
      <c r="M14" s="4">
        <v>427</v>
      </c>
      <c r="N14" s="4" t="s">
        <v>84</v>
      </c>
      <c r="O14" s="4" t="s">
        <v>62</v>
      </c>
      <c r="P14" s="4" t="s">
        <v>33</v>
      </c>
      <c r="Q14" s="4">
        <v>0</v>
      </c>
      <c r="R14" s="8">
        <v>45262</v>
      </c>
      <c r="S14" s="6">
        <v>45278</v>
      </c>
      <c r="T14" s="4" t="s">
        <v>34</v>
      </c>
      <c r="U14" s="4">
        <v>427</v>
      </c>
      <c r="V14" s="4">
        <v>0</v>
      </c>
      <c r="W14" s="4">
        <v>0</v>
      </c>
      <c r="X14" s="4" t="s">
        <v>49</v>
      </c>
      <c r="Y14" s="4" t="s">
        <v>49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82</v>
      </c>
      <c r="E15" s="4" t="s">
        <v>86</v>
      </c>
      <c r="F15" s="6">
        <v>45262</v>
      </c>
      <c r="G15" s="6">
        <v>45263</v>
      </c>
      <c r="H15" s="4">
        <v>2</v>
      </c>
      <c r="I15" s="4">
        <v>1</v>
      </c>
      <c r="J15" s="4">
        <v>2</v>
      </c>
      <c r="K15" s="4" t="s">
        <v>30</v>
      </c>
      <c r="L15" s="4">
        <v>774.2</v>
      </c>
      <c r="M15" s="4">
        <v>774.2</v>
      </c>
      <c r="N15" s="4" t="s">
        <v>87</v>
      </c>
      <c r="O15" s="4" t="s">
        <v>62</v>
      </c>
      <c r="P15" s="4" t="s">
        <v>33</v>
      </c>
      <c r="Q15" s="4">
        <v>0</v>
      </c>
      <c r="R15" s="8">
        <v>45262</v>
      </c>
      <c r="S15" s="6">
        <v>45278</v>
      </c>
      <c r="T15" s="4" t="s">
        <v>34</v>
      </c>
      <c r="U15" s="4">
        <v>774.2</v>
      </c>
      <c r="V15" s="4">
        <v>0</v>
      </c>
      <c r="W15" s="4">
        <v>0</v>
      </c>
      <c r="X15" s="4" t="s">
        <v>49</v>
      </c>
      <c r="Y15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5" sqref="A25:C2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999228291408201</v>
      </c>
      <c r="B2" s="6">
        <v>45257</v>
      </c>
      <c r="C2" s="6">
        <v>45261</v>
      </c>
      <c r="D2" s="4">
        <v>2616</v>
      </c>
      <c r="E2" s="4" t="str">
        <f>VLOOKUP(A2,HOP!A:L,12,0)</f>
        <v>2616.00</v>
      </c>
      <c r="F2" s="4" t="str">
        <f>VLOOKUP(A2,HOP!A:C,3,0)</f>
        <v>4180017</v>
      </c>
      <c r="G2" s="4">
        <f>D2-E2</f>
        <v>0</v>
      </c>
      <c r="H2" s="4" t="str">
        <f>$H$1&amp;F2</f>
        <v>，4180017</v>
      </c>
      <c r="I2" s="4" t="str">
        <f>VLOOKUP(A2,HOP!A:U,21,0)</f>
        <v>直连</v>
      </c>
    </row>
    <row r="3" s="4" customFormat="1" spans="1:9">
      <c r="A3" s="5">
        <v>999228507522029</v>
      </c>
      <c r="B3" s="6">
        <v>45258</v>
      </c>
      <c r="C3" s="6">
        <v>45261</v>
      </c>
      <c r="D3" s="4">
        <v>1959</v>
      </c>
      <c r="E3" s="4" t="str">
        <f>VLOOKUP(A3,HOP!A:L,12,0)</f>
        <v>1959.00</v>
      </c>
      <c r="F3" s="4" t="str">
        <f>VLOOKUP(A3,HOP!A:C,3,0)</f>
        <v>4268183</v>
      </c>
      <c r="G3" s="4">
        <f t="shared" ref="G3:G14" si="0">D3-E3</f>
        <v>0</v>
      </c>
      <c r="H3" s="4" t="str">
        <f t="shared" ref="H3:H14" si="1">$H$1&amp;F3</f>
        <v>，4268183</v>
      </c>
      <c r="I3" s="4" t="str">
        <f>VLOOKUP(A3,HOP!A:U,21,0)</f>
        <v>直连</v>
      </c>
    </row>
    <row r="4" s="4" customFormat="1" spans="1:9">
      <c r="A4" s="5">
        <v>999228544713214</v>
      </c>
      <c r="B4" s="6">
        <v>45259</v>
      </c>
      <c r="C4" s="6">
        <v>45261</v>
      </c>
      <c r="D4" s="4">
        <v>1306</v>
      </c>
      <c r="E4" s="4" t="str">
        <f>VLOOKUP(A4,HOP!A:L,12,0)</f>
        <v>1306.00</v>
      </c>
      <c r="F4" s="4" t="str">
        <f>VLOOKUP(A4,HOP!A:C,3,0)</f>
        <v>4276844</v>
      </c>
      <c r="G4" s="4">
        <f t="shared" si="0"/>
        <v>0</v>
      </c>
      <c r="H4" s="4" t="str">
        <f t="shared" si="1"/>
        <v>，4276844</v>
      </c>
      <c r="I4" s="4" t="str">
        <f>VLOOKUP(A4,HOP!A:U,21,0)</f>
        <v>直连</v>
      </c>
    </row>
    <row r="5" s="4" customFormat="1" hidden="1" spans="1:9">
      <c r="A5" s="5">
        <v>999228569514253</v>
      </c>
      <c r="B5" s="6">
        <v>45259</v>
      </c>
      <c r="C5" s="6">
        <v>45261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999228572996532</v>
      </c>
      <c r="B6" s="6">
        <v>45259</v>
      </c>
      <c r="C6" s="6">
        <v>45261</v>
      </c>
      <c r="D6" s="4">
        <v>1306</v>
      </c>
      <c r="E6" s="4" t="str">
        <f>VLOOKUP(A6,HOP!A:L,12,0)</f>
        <v>1306.00</v>
      </c>
      <c r="F6" s="4" t="str">
        <f>VLOOKUP(A6,HOP!A:C,3,0)</f>
        <v>4299574</v>
      </c>
      <c r="G6" s="4">
        <f t="shared" si="0"/>
        <v>0</v>
      </c>
      <c r="H6" s="4" t="str">
        <f t="shared" si="1"/>
        <v>，4299574</v>
      </c>
      <c r="I6" s="4" t="str">
        <f>VLOOKUP(A6,HOP!A:U,21,0)</f>
        <v>直连</v>
      </c>
    </row>
    <row r="7" s="4" customFormat="1" spans="1:9">
      <c r="A7" s="5">
        <v>999228437537101</v>
      </c>
      <c r="B7" s="6">
        <v>45258</v>
      </c>
      <c r="C7" s="6">
        <v>45262</v>
      </c>
      <c r="D7" s="4">
        <v>5560</v>
      </c>
      <c r="E7" s="4" t="str">
        <f>VLOOKUP(A7,HOP!A:L,12,0)</f>
        <v>5560.00</v>
      </c>
      <c r="F7" s="4" t="str">
        <f>VLOOKUP(A7,HOP!A:C,3,0)</f>
        <v>4239752</v>
      </c>
      <c r="G7" s="4">
        <f t="shared" si="0"/>
        <v>0</v>
      </c>
      <c r="H7" s="4" t="str">
        <f t="shared" si="1"/>
        <v>，4239752</v>
      </c>
      <c r="I7" s="4" t="str">
        <f>VLOOKUP(A7,HOP!A:U,21,0)</f>
        <v>直连</v>
      </c>
    </row>
    <row r="8" s="4" customFormat="1" spans="1:9">
      <c r="A8" s="5">
        <v>999228290703439</v>
      </c>
      <c r="B8" s="6">
        <v>45261</v>
      </c>
      <c r="C8" s="6">
        <v>45263</v>
      </c>
      <c r="D8" s="4">
        <v>3152</v>
      </c>
      <c r="E8" s="4" t="str">
        <f>VLOOKUP(A8,HOP!A:L,12,0)</f>
        <v>3152.00</v>
      </c>
      <c r="F8" s="4" t="str">
        <f>VLOOKUP(A8,HOP!A:C,3,0)</f>
        <v>4179698</v>
      </c>
      <c r="G8" s="4">
        <f t="shared" si="0"/>
        <v>0</v>
      </c>
      <c r="H8" s="4" t="str">
        <f t="shared" si="1"/>
        <v>，4179698</v>
      </c>
      <c r="I8" s="4" t="str">
        <f>VLOOKUP(A8,HOP!A:U,21,0)</f>
        <v>直连</v>
      </c>
    </row>
    <row r="9" s="4" customFormat="1" spans="1:9">
      <c r="A9" s="5">
        <v>28323600304</v>
      </c>
      <c r="B9" s="6">
        <v>45261</v>
      </c>
      <c r="C9" s="6">
        <v>45263</v>
      </c>
      <c r="D9" s="4">
        <v>3192</v>
      </c>
      <c r="E9" s="4" t="str">
        <f>VLOOKUP(A9,HOP!A:L,12,0)</f>
        <v>3192.00</v>
      </c>
      <c r="F9" s="4" t="str">
        <f>VLOOKUP(A9,HOP!A:C,3,0)</f>
        <v>4195073</v>
      </c>
      <c r="G9" s="4">
        <f t="shared" si="0"/>
        <v>0</v>
      </c>
      <c r="H9" s="4" t="str">
        <f t="shared" si="1"/>
        <v>，4195073</v>
      </c>
      <c r="I9" s="4" t="str">
        <f>VLOOKUP(A9,HOP!A:U,21,0)</f>
        <v>直连</v>
      </c>
    </row>
    <row r="10" s="4" customFormat="1" spans="1:9">
      <c r="A10" s="5">
        <v>28323600296</v>
      </c>
      <c r="B10" s="6">
        <v>45261</v>
      </c>
      <c r="C10" s="6">
        <v>45263</v>
      </c>
      <c r="D10" s="4">
        <v>4788</v>
      </c>
      <c r="E10" s="4" t="str">
        <f>VLOOKUP(A10,HOP!A:L,12,0)</f>
        <v>4788.00</v>
      </c>
      <c r="F10" s="4" t="str">
        <f>VLOOKUP(A10,HOP!A:C,3,0)</f>
        <v>4195072</v>
      </c>
      <c r="G10" s="4">
        <f t="shared" si="0"/>
        <v>0</v>
      </c>
      <c r="H10" s="4" t="str">
        <f t="shared" si="1"/>
        <v>，4195072</v>
      </c>
      <c r="I10" s="4" t="str">
        <f>VLOOKUP(A10,HOP!A:U,21,0)</f>
        <v>直连</v>
      </c>
    </row>
    <row r="11" s="4" customFormat="1" spans="1:9">
      <c r="A11" s="5">
        <v>999228339255062</v>
      </c>
      <c r="B11" s="6">
        <v>45260</v>
      </c>
      <c r="C11" s="6">
        <v>45263</v>
      </c>
      <c r="D11" s="4">
        <v>2265</v>
      </c>
      <c r="E11" s="4" t="str">
        <f>VLOOKUP(A11,HOP!A:L,12,0)</f>
        <v>2265.00</v>
      </c>
      <c r="F11" s="4" t="str">
        <f>VLOOKUP(A11,HOP!A:C,3,0)</f>
        <v>4202816</v>
      </c>
      <c r="G11" s="4">
        <f t="shared" si="0"/>
        <v>0</v>
      </c>
      <c r="H11" s="4" t="str">
        <f t="shared" si="1"/>
        <v>，4202816</v>
      </c>
      <c r="I11" s="4" t="str">
        <f>VLOOKUP(A11,HOP!A:U,21,0)</f>
        <v>直连</v>
      </c>
    </row>
    <row r="12" s="4" customFormat="1" spans="1:9">
      <c r="A12" s="5">
        <v>999228498785964</v>
      </c>
      <c r="B12" s="6">
        <v>45261</v>
      </c>
      <c r="C12" s="6">
        <v>45263</v>
      </c>
      <c r="D12" s="4">
        <v>1606</v>
      </c>
      <c r="E12" s="4" t="str">
        <f>VLOOKUP(A12,HOP!A:L,12,0)</f>
        <v>1606.00</v>
      </c>
      <c r="F12" s="4" t="str">
        <f>VLOOKUP(A12,HOP!A:C,3,0)</f>
        <v>4265781</v>
      </c>
      <c r="G12" s="4">
        <f t="shared" si="0"/>
        <v>0</v>
      </c>
      <c r="H12" s="4" t="str">
        <f t="shared" si="1"/>
        <v>，4265781</v>
      </c>
      <c r="I12" s="4" t="str">
        <f>VLOOKUP(A12,HOP!A:U,21,0)</f>
        <v>直连</v>
      </c>
    </row>
    <row r="13" s="4" customFormat="1" hidden="1" spans="1:10">
      <c r="A13" s="9" t="s">
        <v>89</v>
      </c>
      <c r="B13" s="6">
        <v>45262</v>
      </c>
      <c r="C13" s="6">
        <v>45263</v>
      </c>
      <c r="D13" s="4">
        <v>427</v>
      </c>
      <c r="E13" s="7">
        <v>427</v>
      </c>
      <c r="F13" s="10" t="s">
        <v>90</v>
      </c>
      <c r="G13" s="4">
        <f t="shared" si="0"/>
        <v>0</v>
      </c>
      <c r="H13" s="4" t="str">
        <f t="shared" si="1"/>
        <v>，202312020855090025</v>
      </c>
      <c r="I13" s="4" t="e">
        <f>VLOOKUP(A13,HOP!A:U,21,0)</f>
        <v>#N/A</v>
      </c>
      <c r="J13" s="4">
        <v>12.2</v>
      </c>
    </row>
    <row r="14" s="4" customFormat="1" hidden="1" spans="1:10">
      <c r="A14" s="9" t="s">
        <v>91</v>
      </c>
      <c r="B14" s="6">
        <v>45262</v>
      </c>
      <c r="C14" s="6">
        <v>45263</v>
      </c>
      <c r="D14" s="4">
        <v>774.2</v>
      </c>
      <c r="E14" s="7">
        <v>774.2</v>
      </c>
      <c r="F14" s="10" t="s">
        <v>92</v>
      </c>
      <c r="G14" s="4">
        <f t="shared" si="0"/>
        <v>0</v>
      </c>
      <c r="H14" s="4" t="str">
        <f t="shared" si="1"/>
        <v>，202312021610230068</v>
      </c>
      <c r="I14" s="4" t="e">
        <f>VLOOKUP(A14,HOP!A:U,21,0)</f>
        <v>#N/A</v>
      </c>
      <c r="J14" s="4">
        <v>12.2</v>
      </c>
    </row>
    <row r="16" spans="4:4">
      <c r="D16" s="4">
        <f>SUM(D2:D15)</f>
        <v>28951.2</v>
      </c>
    </row>
    <row r="21" spans="1:4">
      <c r="A21" s="4" t="s">
        <v>93</v>
      </c>
      <c r="C21" s="4">
        <v>27750</v>
      </c>
      <c r="D21" s="4">
        <v>30370.02</v>
      </c>
    </row>
    <row r="22" spans="1:4">
      <c r="A22" s="4" t="s">
        <v>94</v>
      </c>
      <c r="C22" s="4">
        <v>1201.2</v>
      </c>
      <c r="D22" s="4">
        <v>1314.61</v>
      </c>
    </row>
    <row r="23" spans="1:4">
      <c r="A23" s="4" t="s">
        <v>95</v>
      </c>
      <c r="C23" s="4">
        <f>SUBTOTAL(9,C21:C22)</f>
        <v>28951.2</v>
      </c>
      <c r="D23" s="4">
        <f>SUBTOTAL(9,D21:D22)</f>
        <v>31684.63</v>
      </c>
    </row>
    <row r="24" spans="1:1">
      <c r="A24" s="4" t="s">
        <v>96</v>
      </c>
    </row>
  </sheetData>
  <autoFilter ref="A1:X14">
    <filterColumn colId="3">
      <filters>
        <filter val="5560"/>
        <filter val="3152"/>
        <filter val="3192"/>
        <filter val="774.2"/>
        <filter val="2265"/>
        <filter val="1306"/>
        <filter val="1606"/>
        <filter val="2616"/>
        <filter val="427"/>
        <filter val="4788"/>
        <filter val="195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999228572996532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999228544713214</v>
      </c>
      <c r="B3" s="1" t="s">
        <v>134</v>
      </c>
      <c r="C3" s="1" t="s">
        <v>135</v>
      </c>
      <c r="D3" s="1" t="s">
        <v>118</v>
      </c>
      <c r="E3" s="1" t="s">
        <v>136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123</v>
      </c>
      <c r="L3" s="1" t="s">
        <v>123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137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999228507522029</v>
      </c>
      <c r="B4" s="1" t="s">
        <v>138</v>
      </c>
      <c r="C4" s="1" t="s">
        <v>139</v>
      </c>
      <c r="D4" s="1" t="s">
        <v>118</v>
      </c>
      <c r="E4" s="1" t="s">
        <v>140</v>
      </c>
      <c r="F4" s="1" t="s">
        <v>141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999228498785964</v>
      </c>
      <c r="B5" s="1" t="s">
        <v>144</v>
      </c>
      <c r="C5" s="1" t="s">
        <v>145</v>
      </c>
      <c r="D5" s="1" t="s">
        <v>118</v>
      </c>
      <c r="E5" s="1" t="s">
        <v>146</v>
      </c>
      <c r="F5" s="1" t="s">
        <v>121</v>
      </c>
      <c r="G5" s="1" t="s">
        <v>147</v>
      </c>
      <c r="H5" s="1" t="s">
        <v>122</v>
      </c>
      <c r="I5" s="1" t="s">
        <v>148</v>
      </c>
      <c r="J5" s="1" t="s">
        <v>124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149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3">
        <v>999228437537101</v>
      </c>
      <c r="B6" s="1" t="s">
        <v>150</v>
      </c>
      <c r="C6" s="1" t="s">
        <v>151</v>
      </c>
      <c r="D6" s="1" t="s">
        <v>118</v>
      </c>
      <c r="E6" s="1" t="s">
        <v>152</v>
      </c>
      <c r="F6" s="1" t="s">
        <v>141</v>
      </c>
      <c r="G6" s="1" t="s">
        <v>153</v>
      </c>
      <c r="H6" s="1" t="s">
        <v>122</v>
      </c>
      <c r="I6" s="1" t="s">
        <v>154</v>
      </c>
      <c r="J6" s="1" t="s">
        <v>124</v>
      </c>
      <c r="K6" s="1" t="s">
        <v>154</v>
      </c>
      <c r="L6" s="1" t="s">
        <v>154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155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3">
        <v>999228339255062</v>
      </c>
      <c r="B7" s="1" t="s">
        <v>156</v>
      </c>
      <c r="C7" s="1" t="s">
        <v>157</v>
      </c>
      <c r="D7" s="1" t="s">
        <v>118</v>
      </c>
      <c r="E7" s="1" t="s">
        <v>158</v>
      </c>
      <c r="F7" s="1" t="s">
        <v>159</v>
      </c>
      <c r="G7" s="1" t="s">
        <v>147</v>
      </c>
      <c r="H7" s="1" t="s">
        <v>122</v>
      </c>
      <c r="I7" s="1" t="s">
        <v>160</v>
      </c>
      <c r="J7" s="1" t="s">
        <v>124</v>
      </c>
      <c r="K7" s="1" t="s">
        <v>160</v>
      </c>
      <c r="L7" s="1" t="s">
        <v>160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161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3">
        <v>28323600304</v>
      </c>
      <c r="B8" s="1" t="s">
        <v>162</v>
      </c>
      <c r="C8" s="1" t="s">
        <v>163</v>
      </c>
      <c r="D8" s="1" t="s">
        <v>118</v>
      </c>
      <c r="E8" s="1" t="s">
        <v>164</v>
      </c>
      <c r="F8" s="1" t="s">
        <v>121</v>
      </c>
      <c r="G8" s="1" t="s">
        <v>147</v>
      </c>
      <c r="H8" s="1" t="s">
        <v>122</v>
      </c>
      <c r="I8" s="1" t="s">
        <v>165</v>
      </c>
      <c r="J8" s="1" t="s">
        <v>124</v>
      </c>
      <c r="K8" s="1" t="s">
        <v>165</v>
      </c>
      <c r="L8" s="1" t="s">
        <v>165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166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28323600296</v>
      </c>
      <c r="B9" s="1" t="s">
        <v>162</v>
      </c>
      <c r="C9" s="1" t="s">
        <v>167</v>
      </c>
      <c r="D9" s="1" t="s">
        <v>118</v>
      </c>
      <c r="E9" s="1" t="s">
        <v>168</v>
      </c>
      <c r="F9" s="1" t="s">
        <v>121</v>
      </c>
      <c r="G9" s="1" t="s">
        <v>147</v>
      </c>
      <c r="H9" s="1" t="s">
        <v>122</v>
      </c>
      <c r="I9" s="1" t="s">
        <v>169</v>
      </c>
      <c r="J9" s="1" t="s">
        <v>124</v>
      </c>
      <c r="K9" s="1" t="s">
        <v>169</v>
      </c>
      <c r="L9" s="1" t="s">
        <v>169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170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3">
        <v>999228291408201</v>
      </c>
      <c r="B10" s="1" t="s">
        <v>171</v>
      </c>
      <c r="C10" s="1" t="s">
        <v>172</v>
      </c>
      <c r="D10" s="1" t="s">
        <v>118</v>
      </c>
      <c r="E10" s="1" t="s">
        <v>173</v>
      </c>
      <c r="F10" s="1" t="s">
        <v>174</v>
      </c>
      <c r="G10" s="1" t="s">
        <v>121</v>
      </c>
      <c r="H10" s="1" t="s">
        <v>122</v>
      </c>
      <c r="I10" s="1" t="s">
        <v>175</v>
      </c>
      <c r="J10" s="1" t="s">
        <v>124</v>
      </c>
      <c r="K10" s="1" t="s">
        <v>175</v>
      </c>
      <c r="L10" s="1" t="s">
        <v>175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176</v>
      </c>
      <c r="S10" s="1" t="s">
        <v>130</v>
      </c>
      <c r="T10" s="1" t="s">
        <v>131</v>
      </c>
      <c r="U10" s="1" t="s">
        <v>132</v>
      </c>
      <c r="V10" s="1" t="s">
        <v>133</v>
      </c>
    </row>
    <row r="11" s="1" customFormat="1" spans="1:22">
      <c r="A11" s="3">
        <v>999228290703439</v>
      </c>
      <c r="B11" s="1" t="s">
        <v>171</v>
      </c>
      <c r="C11" s="1" t="s">
        <v>177</v>
      </c>
      <c r="D11" s="1" t="s">
        <v>118</v>
      </c>
      <c r="E11" s="1" t="s">
        <v>178</v>
      </c>
      <c r="F11" s="1" t="s">
        <v>121</v>
      </c>
      <c r="G11" s="1" t="s">
        <v>147</v>
      </c>
      <c r="H11" s="1" t="s">
        <v>122</v>
      </c>
      <c r="I11" s="1" t="s">
        <v>179</v>
      </c>
      <c r="J11" s="1" t="s">
        <v>124</v>
      </c>
      <c r="K11" s="1" t="s">
        <v>179</v>
      </c>
      <c r="L11" s="1" t="s">
        <v>179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180</v>
      </c>
      <c r="S11" s="1" t="s">
        <v>130</v>
      </c>
      <c r="T11" s="1" t="s">
        <v>131</v>
      </c>
      <c r="U11" s="1" t="s">
        <v>132</v>
      </c>
      <c r="V11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2023-12-18T01:20:12Z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