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<sst xmlns="http://schemas.openxmlformats.org/spreadsheetml/2006/main" count="509" uniqueCount="248">
  <si>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</si>
  <si>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</si>
  <si>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</si>
  <si>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</si>
  <si>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</si>
  <si>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</si>
  <si>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</si>
  <si>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</si>
  <si>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</si>
  <si>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</si>
  <si>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</si>
  <si>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</si>
  <si>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</si>
  <si>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</si>
  <si>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</si>
  <si>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</si>
  <si>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</si>
  <si>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</si>
  <si>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</si>
  <si>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</si>
  <si>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</si>
  <si>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</si>
  <si>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</si>
  <si>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</si>
  <si>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</si>
  <si>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999228141705847	</t>
  </si>
  <si>
    <t>Ctrip</t>
  </si>
  <si>
    <t>正常</t>
  </si>
  <si>
    <t>[纽约]华盛顿广场酒店(Washington Square Hotel)(37238014)</t>
  </si>
  <si>
    <t>高级大号床房&lt;2人入住&gt;&lt;无早&gt;</t>
  </si>
  <si>
    <t>USD</t>
  </si>
  <si>
    <t>Seo/Kyoungjin</t>
  </si>
  <si>
    <t>CA5326231216USD</t>
  </si>
  <si>
    <t>未提现</t>
  </si>
  <si>
    <t>携程开票</t>
  </si>
  <si>
    <t xml:space="preserve">4137925	</t>
  </si>
  <si>
    <t xml:space="preserve">	</t>
  </si>
  <si>
    <t>取消</t>
  </si>
  <si>
    <t xml:space="preserve">28569081036	</t>
  </si>
  <si>
    <t>[伦敦]伦敦市政厅丽亭酒店(Park Plaza County Hall London)(37208974)</t>
  </si>
  <si>
    <t>高级双床房&lt;2人入住&gt;&lt;不退款&gt;</t>
  </si>
  <si>
    <t>li/biqnzuo,tian/ying</t>
  </si>
  <si>
    <t xml:space="preserve">4297291	</t>
  </si>
  <si>
    <t xml:space="preserve">999228581197087	</t>
  </si>
  <si>
    <t>[埃尔塞贡多]洛杉矶国际机场/埃尔塞贡多索尼斯塔精选酒店(Sonesta Select Los Angeles LAX El Segundo)(37221231)</t>
  </si>
  <si>
    <t>特大床房&lt;2人入住&gt;&lt;不退款&gt;&lt;无早&gt;</t>
  </si>
  <si>
    <t>MADZRI/ADAM ARIF</t>
  </si>
  <si>
    <t xml:space="preserve">4302348	</t>
  </si>
  <si>
    <t xml:space="preserve">32717SE094199	</t>
  </si>
  <si>
    <t xml:space="preserve">999224507251863	</t>
  </si>
  <si>
    <t>[曼谷]曼谷水门伯克利酒店(The Berkeley Hotel Pratunam Bangkok)(44688248)</t>
  </si>
  <si>
    <t>主塔奢华房&lt;2人入住&gt;&lt;不退款&gt;&lt;早餐&gt;</t>
  </si>
  <si>
    <t>OOI/SHUI CHUAN</t>
  </si>
  <si>
    <t>CA5326231217USD</t>
  </si>
  <si>
    <t xml:space="preserve">3442558	</t>
  </si>
  <si>
    <t xml:space="preserve">10011018927	</t>
  </si>
  <si>
    <t xml:space="preserve">999228163699745	</t>
  </si>
  <si>
    <t>[伦敦]伦勃朗住宿(The Rembrandt)(37207737)</t>
  </si>
  <si>
    <t>行政客房, 1 张双人床&lt;2人入住&gt;&lt;不退款&gt;</t>
  </si>
  <si>
    <t>Parsons/Martin</t>
  </si>
  <si>
    <t xml:space="preserve">4143547	</t>
  </si>
  <si>
    <t xml:space="preserve">999228573850178	</t>
  </si>
  <si>
    <t>[楠泰尔]拉德芳斯竞技场酒店(Arena Hotel la Defense)(39037704)</t>
  </si>
  <si>
    <t>经典房&lt;2人入住&gt;&lt;不退款&gt;</t>
  </si>
  <si>
    <t>GROF/Nicole</t>
  </si>
  <si>
    <t xml:space="preserve">4300425	</t>
  </si>
  <si>
    <t xml:space="preserve">126216247|126216247	</t>
  </si>
  <si>
    <t xml:space="preserve">999228586088618	</t>
  </si>
  <si>
    <t>[米兰]伽达酒店(Hotel Garda)(37202241)</t>
  </si>
  <si>
    <t>标准双人房&lt;2人入住&gt;&lt;无早&gt;</t>
  </si>
  <si>
    <t>DAPRILE/FRANCESCO</t>
  </si>
  <si>
    <t xml:space="preserve">4304517	</t>
  </si>
  <si>
    <t xml:space="preserve">999228211508775	</t>
  </si>
  <si>
    <t>[哥打巴鲁]丽芙维拉大酒店乡(Grand Riverview Hotel)(44803400)</t>
  </si>
  <si>
    <t>尊贵房&lt;2人入住&gt;&lt;不退款&gt;&lt;早餐&gt;</t>
  </si>
  <si>
    <t>CHEW/TEIK HEIN</t>
  </si>
  <si>
    <t>CA5326231218USD</t>
  </si>
  <si>
    <t xml:space="preserve">4150690	</t>
  </si>
  <si>
    <t xml:space="preserve">253937	</t>
  </si>
  <si>
    <t xml:space="preserve">999228233065671	</t>
  </si>
  <si>
    <t>[斯图加特]斯图加特马里提酒店(Maritim Hotel Stuttgart)(37210000)</t>
  </si>
  <si>
    <t>经典房(双人床或双床)&lt;2人入住&gt;&lt;不退款&gt;</t>
  </si>
  <si>
    <t>Holzinger /Helmut</t>
  </si>
  <si>
    <t xml:space="preserve">4158013	</t>
  </si>
  <si>
    <t xml:space="preserve">140444543|113439299	</t>
  </si>
  <si>
    <t xml:space="preserve">999228257523264	</t>
  </si>
  <si>
    <t>[大阪]大阪日航酒店(Hotel Nikko Osaka)(37197347)</t>
  </si>
  <si>
    <t>高级双床房&lt;1&gt;&lt;2人入住&gt;&lt;不适用日本客人&gt;&lt;不退款&gt;</t>
  </si>
  <si>
    <t>TSAI/CHUIHUI</t>
  </si>
  <si>
    <t xml:space="preserve">4164136	</t>
  </si>
  <si>
    <t xml:space="preserve">999228263117576	</t>
  </si>
  <si>
    <t>[曼谷]曼谷130号酒店及公寓(130 Hotel &amp; Residence Bangkok)(37217673)</t>
  </si>
  <si>
    <t>高级双人床房&lt;2人入住&gt;</t>
  </si>
  <si>
    <t>WONG/SAU YEE ANGEL</t>
  </si>
  <si>
    <t xml:space="preserve">4166726	</t>
  </si>
  <si>
    <t xml:space="preserve">185267	</t>
  </si>
  <si>
    <t xml:space="preserve">999228321097603	</t>
  </si>
  <si>
    <t>[普吉岛]普吉市宜必思尚品酒店(Ibis Styles Phuket City)(37221447)</t>
  </si>
  <si>
    <t>标准大床房&lt;2人入住&gt;&lt;不退款&gt;&lt;早餐&gt;</t>
  </si>
  <si>
    <t>SAELEE/KANYANAT</t>
  </si>
  <si>
    <t xml:space="preserve">4194388	</t>
  </si>
  <si>
    <t xml:space="preserve">491600	</t>
  </si>
  <si>
    <t xml:space="preserve">999228506681767	</t>
  </si>
  <si>
    <t>[纽约]阿罗苏荷酒店(Arlo SoHo)(37244548)</t>
  </si>
  <si>
    <t>庭景大床房&lt;2人入住&gt;&lt;不退款&gt;</t>
  </si>
  <si>
    <t>Henderson/Craig</t>
  </si>
  <si>
    <t xml:space="preserve">4267843	</t>
  </si>
  <si>
    <t xml:space="preserve">70018SE477125	</t>
  </si>
  <si>
    <t xml:space="preserve">999228522336383	</t>
  </si>
  <si>
    <t>[霍利]盖威克机场市中心旅屋酒店(Travelodge Gatwick Airport Central)(39039247)</t>
  </si>
  <si>
    <t>双人床房&lt;2人入住&gt;&lt;不退款&gt;&lt;无早&gt;</t>
  </si>
  <si>
    <t>JIANG/YIMIN,Xu/Chuwei</t>
  </si>
  <si>
    <t xml:space="preserve">4271498	</t>
  </si>
  <si>
    <t>，</t>
  </si>
  <si>
    <t>A231218095026481</t>
  </si>
  <si>
    <t>A231218095113481</t>
  </si>
  <si>
    <t>USD / HKD 当前参考汇率: 7.80181</t>
  </si>
  <si>
    <t>总计： 3690.59 USD/
28793.28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</si>
  <si>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</si>
  <si>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</si>
  <si>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</si>
  <si>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</si>
  <si>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</si>
  <si>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</si>
  <si>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</si>
  <si>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</si>
  <si>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</si>
  <si>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</si>
  <si>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</si>
  <si>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</si>
  <si>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</si>
  <si>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</si>
  <si>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</si>
  <si>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</si>
  <si>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</si>
  <si>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</si>
  <si>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</si>
  <si>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2023-05-31</t>
  </si>
  <si>
    <t>3442558</t>
  </si>
  <si>
    <t>曼谷水门伯克利酒店</t>
  </si>
  <si>
    <t>OOI SHUI CHUAN</t>
  </si>
  <si>
    <t>2023-12-09</t>
  </si>
  <si>
    <t>2023-12-14</t>
  </si>
  <si>
    <t>退房日周结</t>
  </si>
  <si>
    <t>3194.15</t>
  </si>
  <si>
    <t>450.00</t>
  </si>
  <si>
    <t>0</t>
  </si>
  <si>
    <t>0.00</t>
  </si>
  <si>
    <t>携程盛景国际直连</t>
  </si>
  <si>
    <t>01.010677</t>
  </si>
  <si>
    <t>2023-05-31 14:49:36</t>
  </si>
  <si>
    <t>否</t>
  </si>
  <si>
    <t>汇智国际旅游发展有限公司</t>
  </si>
  <si>
    <t>直采</t>
  </si>
  <si>
    <t>泰国</t>
  </si>
  <si>
    <t>2023-10-27</t>
  </si>
  <si>
    <t>4143547</t>
  </si>
  <si>
    <t>伦勃朗酒店</t>
  </si>
  <si>
    <t>Parsons Martin</t>
  </si>
  <si>
    <t>2023-12-13</t>
  </si>
  <si>
    <t>2087.81</t>
  </si>
  <si>
    <t>284.64</t>
  </si>
  <si>
    <t>2023-10-27 21:59:46</t>
  </si>
  <si>
    <t>直连</t>
  </si>
  <si>
    <t>英国</t>
  </si>
  <si>
    <t>2023-10-29</t>
  </si>
  <si>
    <t>4150690</t>
  </si>
  <si>
    <t>大宏酒店</t>
  </si>
  <si>
    <t>CHEW TEIK HEIN</t>
  </si>
  <si>
    <t>2023-12-15</t>
  </si>
  <si>
    <t>292.98</t>
  </si>
  <si>
    <t>39.93</t>
  </si>
  <si>
    <t>2023-10-29 11:09:49</t>
  </si>
  <si>
    <t>马来西亚</t>
  </si>
  <si>
    <t>2023-10-30</t>
  </si>
  <si>
    <t>4158013</t>
  </si>
  <si>
    <t>玛丽蒂姆斯图加特酒店</t>
  </si>
  <si>
    <t>Holzinger Helmut</t>
  </si>
  <si>
    <t>2023-12-12</t>
  </si>
  <si>
    <t>2697.82</t>
  </si>
  <si>
    <t>367.68</t>
  </si>
  <si>
    <t>2023-10-30 16:39:21</t>
  </si>
  <si>
    <t>德国</t>
  </si>
  <si>
    <t>2023-10-31</t>
  </si>
  <si>
    <t>4164136</t>
  </si>
  <si>
    <t>大阪日航酒店</t>
  </si>
  <si>
    <t>TSAI CHUIHUI</t>
  </si>
  <si>
    <t>2904.56</t>
  </si>
  <si>
    <t>396.37</t>
  </si>
  <si>
    <t>2023-10-31 16:38:17</t>
  </si>
  <si>
    <t>日本</t>
  </si>
  <si>
    <t>4166726</t>
  </si>
  <si>
    <t>曼谷130号酒店及公寓</t>
  </si>
  <si>
    <t>WONG SAU YEE ANGEL</t>
  </si>
  <si>
    <t>143.19</t>
  </si>
  <si>
    <t>19.54</t>
  </si>
  <si>
    <t>2023-10-31 23:47:32</t>
  </si>
  <si>
    <t>2023-11-05</t>
  </si>
  <si>
    <t>4194388</t>
  </si>
  <si>
    <t>普吉市宜必思尚品酒店</t>
  </si>
  <si>
    <t>SAELEE KANYANAT</t>
  </si>
  <si>
    <t>506.02</t>
  </si>
  <si>
    <t>69.22</t>
  </si>
  <si>
    <t>2023-11-05 12:35:34</t>
  </si>
  <si>
    <t>2023-11-17</t>
  </si>
  <si>
    <t>4267843</t>
  </si>
  <si>
    <t>阿罗苏荷酒店</t>
  </si>
  <si>
    <t>Henderson Craig</t>
  </si>
  <si>
    <t>2023-12-11</t>
  </si>
  <si>
    <t>10247.88</t>
  </si>
  <si>
    <t>1411.32</t>
  </si>
  <si>
    <t>2023-11-17 03:47:39</t>
  </si>
  <si>
    <t>美国</t>
  </si>
  <si>
    <t>2023-11-18</t>
  </si>
  <si>
    <t>4271498</t>
  </si>
  <si>
    <t>盖威克机场市中心旅游旅馆</t>
  </si>
  <si>
    <t>JIANG YIMIN,Xu Chuwei</t>
  </si>
  <si>
    <t>501.95</t>
  </si>
  <si>
    <t>69.41</t>
  </si>
  <si>
    <t>2023-11-18 05:27:23</t>
  </si>
  <si>
    <t>2023-11-21</t>
  </si>
  <si>
    <t>4297291</t>
  </si>
  <si>
    <t>伦敦市政厅丽亭酒店</t>
  </si>
  <si>
    <t>li biqnzuo,tian ying</t>
  </si>
  <si>
    <t>2037.62</t>
  </si>
  <si>
    <t>283.61</t>
  </si>
  <si>
    <t>2023-11-21 16:26:18</t>
  </si>
  <si>
    <t>2023-11-22</t>
  </si>
  <si>
    <t>4300425</t>
  </si>
  <si>
    <t>竞技场拉德芳斯酒店</t>
  </si>
  <si>
    <t>GROF Nicole</t>
  </si>
  <si>
    <t>1075.53</t>
  </si>
  <si>
    <t>149.70</t>
  </si>
  <si>
    <t>2023-11-22 00:30:58</t>
  </si>
  <si>
    <t>法国</t>
  </si>
  <si>
    <t>4302348</t>
  </si>
  <si>
    <t>Sonesta Select Los Angeles LAX El Segundo</t>
  </si>
  <si>
    <t>MADZRI ADAM ARIF</t>
  </si>
  <si>
    <t>563.33</t>
  </si>
  <si>
    <t>78.70</t>
  </si>
  <si>
    <t>2023-11-22 13:00:32</t>
  </si>
  <si>
    <t>4304517</t>
  </si>
  <si>
    <t>伽达酒店</t>
  </si>
  <si>
    <t>DAPRILE FRANCESCO</t>
  </si>
  <si>
    <t>504.42</t>
  </si>
  <si>
    <t>70.47</t>
  </si>
  <si>
    <t>2023-11-22 18:18:52</t>
  </si>
  <si>
    <t>意大利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</si>
</sst>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28575</xdr:colOff>
      <xdr:row>59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3155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45271</v>
      </c>
      <c r="G2" s="6">
        <v>45273</v>
      </c>
      <c r="H2" s="4">
        <v>1</v>
      </c>
      <c r="I2" s="4">
        <v>2</v>
      </c>
      <c r="J2" s="4">
        <v>2</v>
      </c>
      <c r="K2" s="4" t="s">
        <v>30</v>
      </c>
      <c r="L2" s="4">
        <v>553.18</v>
      </c>
      <c r="M2" s="4">
        <v>553.18</v>
      </c>
      <c r="N2" s="4" t="s">
        <v>31</v>
      </c>
      <c r="O2" s="4" t="s">
        <v>32</v>
      </c>
      <c r="P2" s="4" t="s">
        <v>33</v>
      </c>
      <c r="Q2" s="4">
        <v>0</v>
      </c>
      <c r="R2" s="7">
        <v>45225.0000115741</v>
      </c>
      <c r="S2" s="6">
        <v>45276</v>
      </c>
      <c r="T2" s="4" t="s">
        <v>34</v>
      </c>
      <c r="U2" s="4">
        <v>553.18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45271</v>
      </c>
      <c r="G3" s="6">
        <v>45273</v>
      </c>
      <c r="H3" s="4">
        <v>1</v>
      </c>
      <c r="I3" s="4">
        <v>2</v>
      </c>
      <c r="J3" s="4">
        <v>2</v>
      </c>
      <c r="K3" s="4" t="s">
        <v>30</v>
      </c>
      <c r="L3" s="4">
        <v>-553.18</v>
      </c>
      <c r="M3" s="4">
        <v>-553.18</v>
      </c>
      <c r="N3" s="4" t="s">
        <v>31</v>
      </c>
      <c r="O3" s="4" t="s">
        <v>32</v>
      </c>
      <c r="P3" s="4" t="s">
        <v>33</v>
      </c>
      <c r="Q3" s="4">
        <v>0</v>
      </c>
      <c r="R3" s="7">
        <v>45225.0000115741</v>
      </c>
      <c r="S3" s="6">
        <v>45276</v>
      </c>
      <c r="T3" s="4" t="s">
        <v>34</v>
      </c>
      <c r="U3" s="4">
        <v>-553.18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45272</v>
      </c>
      <c r="G4" s="6">
        <v>45273</v>
      </c>
      <c r="H4" s="4">
        <v>1</v>
      </c>
      <c r="I4" s="4">
        <v>1</v>
      </c>
      <c r="J4" s="4">
        <v>1</v>
      </c>
      <c r="K4" s="4" t="s">
        <v>30</v>
      </c>
      <c r="L4" s="4">
        <v>283.61</v>
      </c>
      <c r="M4" s="4">
        <v>283.61</v>
      </c>
      <c r="N4" s="4" t="s">
        <v>41</v>
      </c>
      <c r="O4" s="4" t="s">
        <v>32</v>
      </c>
      <c r="P4" s="4" t="s">
        <v>33</v>
      </c>
      <c r="Q4" s="4">
        <v>0</v>
      </c>
      <c r="R4" s="7">
        <v>45251.0000115741</v>
      </c>
      <c r="S4" s="6">
        <v>45276</v>
      </c>
      <c r="T4" s="4" t="s">
        <v>34</v>
      </c>
      <c r="U4" s="4">
        <v>283.61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45272</v>
      </c>
      <c r="G5" s="6">
        <v>45273</v>
      </c>
      <c r="H5" s="4">
        <v>1</v>
      </c>
      <c r="I5" s="4">
        <v>1</v>
      </c>
      <c r="J5" s="4">
        <v>1</v>
      </c>
      <c r="K5" s="4" t="s">
        <v>30</v>
      </c>
      <c r="L5" s="4">
        <v>78.7</v>
      </c>
      <c r="M5" s="4">
        <v>78.7</v>
      </c>
      <c r="N5" s="4" t="s">
        <v>46</v>
      </c>
      <c r="O5" s="4" t="s">
        <v>32</v>
      </c>
      <c r="P5" s="4" t="s">
        <v>33</v>
      </c>
      <c r="Q5" s="4">
        <v>0</v>
      </c>
      <c r="R5" s="7">
        <v>45252.0000115741</v>
      </c>
      <c r="S5" s="6">
        <v>45276</v>
      </c>
      <c r="T5" s="4" t="s">
        <v>34</v>
      </c>
      <c r="U5" s="4">
        <v>78.7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45269</v>
      </c>
      <c r="G6" s="6">
        <v>45274</v>
      </c>
      <c r="H6" s="4">
        <v>1</v>
      </c>
      <c r="I6" s="4">
        <v>5</v>
      </c>
      <c r="J6" s="4">
        <v>5</v>
      </c>
      <c r="K6" s="4" t="s">
        <v>30</v>
      </c>
      <c r="L6" s="4">
        <v>450</v>
      </c>
      <c r="M6" s="4">
        <v>450</v>
      </c>
      <c r="N6" s="4" t="s">
        <v>52</v>
      </c>
      <c r="O6" s="4" t="s">
        <v>53</v>
      </c>
      <c r="P6" s="4" t="s">
        <v>33</v>
      </c>
      <c r="Q6" s="4">
        <v>0</v>
      </c>
      <c r="R6" s="7">
        <v>45077</v>
      </c>
      <c r="S6" s="6">
        <v>45277</v>
      </c>
      <c r="T6" s="4" t="s">
        <v>34</v>
      </c>
      <c r="U6" s="4">
        <v>450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45273</v>
      </c>
      <c r="G7" s="6">
        <v>45274</v>
      </c>
      <c r="H7" s="4">
        <v>1</v>
      </c>
      <c r="I7" s="4">
        <v>1</v>
      </c>
      <c r="J7" s="4">
        <v>1</v>
      </c>
      <c r="K7" s="4" t="s">
        <v>30</v>
      </c>
      <c r="L7" s="4">
        <v>284.64</v>
      </c>
      <c r="M7" s="4">
        <v>284.64</v>
      </c>
      <c r="N7" s="4" t="s">
        <v>59</v>
      </c>
      <c r="O7" s="4" t="s">
        <v>53</v>
      </c>
      <c r="P7" s="4" t="s">
        <v>33</v>
      </c>
      <c r="Q7" s="4">
        <v>0</v>
      </c>
      <c r="R7" s="7">
        <v>45226</v>
      </c>
      <c r="S7" s="6">
        <v>45277</v>
      </c>
      <c r="T7" s="4" t="s">
        <v>34</v>
      </c>
      <c r="U7" s="4">
        <v>284.64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45273</v>
      </c>
      <c r="G8" s="6">
        <v>45274</v>
      </c>
      <c r="H8" s="4">
        <v>1</v>
      </c>
      <c r="I8" s="4">
        <v>1</v>
      </c>
      <c r="J8" s="4">
        <v>1</v>
      </c>
      <c r="K8" s="4" t="s">
        <v>30</v>
      </c>
      <c r="L8" s="4">
        <v>149.7</v>
      </c>
      <c r="M8" s="4">
        <v>149.7</v>
      </c>
      <c r="N8" s="4" t="s">
        <v>64</v>
      </c>
      <c r="O8" s="4" t="s">
        <v>53</v>
      </c>
      <c r="P8" s="4" t="s">
        <v>33</v>
      </c>
      <c r="Q8" s="4">
        <v>0</v>
      </c>
      <c r="R8" s="7">
        <v>45252</v>
      </c>
      <c r="S8" s="6">
        <v>45277</v>
      </c>
      <c r="T8" s="4" t="s">
        <v>34</v>
      </c>
      <c r="U8" s="4">
        <v>149.7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45273</v>
      </c>
      <c r="G9" s="6">
        <v>45274</v>
      </c>
      <c r="H9" s="4">
        <v>1</v>
      </c>
      <c r="I9" s="4">
        <v>1</v>
      </c>
      <c r="J9" s="4">
        <v>1</v>
      </c>
      <c r="K9" s="4" t="s">
        <v>30</v>
      </c>
      <c r="L9" s="4">
        <v>70.47</v>
      </c>
      <c r="M9" s="4">
        <v>70.47</v>
      </c>
      <c r="N9" s="4" t="s">
        <v>70</v>
      </c>
      <c r="O9" s="4" t="s">
        <v>53</v>
      </c>
      <c r="P9" s="4" t="s">
        <v>33</v>
      </c>
      <c r="Q9" s="4">
        <v>0</v>
      </c>
      <c r="R9" s="7">
        <v>45252</v>
      </c>
      <c r="S9" s="6">
        <v>45277</v>
      </c>
      <c r="T9" s="4" t="s">
        <v>34</v>
      </c>
      <c r="U9" s="4">
        <v>70.47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45274</v>
      </c>
      <c r="G10" s="6">
        <v>45275</v>
      </c>
      <c r="H10" s="4">
        <v>1</v>
      </c>
      <c r="I10" s="4">
        <v>1</v>
      </c>
      <c r="J10" s="4">
        <v>1</v>
      </c>
      <c r="K10" s="4" t="s">
        <v>30</v>
      </c>
      <c r="L10" s="4">
        <v>39.93</v>
      </c>
      <c r="M10" s="4">
        <v>39.93</v>
      </c>
      <c r="N10" s="4" t="s">
        <v>75</v>
      </c>
      <c r="O10" s="4" t="s">
        <v>76</v>
      </c>
      <c r="P10" s="4" t="s">
        <v>33</v>
      </c>
      <c r="Q10" s="4">
        <v>0</v>
      </c>
      <c r="R10" s="7">
        <v>45228</v>
      </c>
      <c r="S10" s="6">
        <v>45278</v>
      </c>
      <c r="T10" s="4" t="s">
        <v>34</v>
      </c>
      <c r="U10" s="4">
        <v>39.93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45272</v>
      </c>
      <c r="G11" s="6">
        <v>45275</v>
      </c>
      <c r="H11" s="4">
        <v>1</v>
      </c>
      <c r="I11" s="4">
        <v>3</v>
      </c>
      <c r="J11" s="4">
        <v>3</v>
      </c>
      <c r="K11" s="4" t="s">
        <v>30</v>
      </c>
      <c r="L11" s="4">
        <v>367.68</v>
      </c>
      <c r="M11" s="4">
        <v>367.68</v>
      </c>
      <c r="N11" s="4" t="s">
        <v>82</v>
      </c>
      <c r="O11" s="4" t="s">
        <v>76</v>
      </c>
      <c r="P11" s="4" t="s">
        <v>33</v>
      </c>
      <c r="Q11" s="4">
        <v>0</v>
      </c>
      <c r="R11" s="7">
        <v>45229</v>
      </c>
      <c r="S11" s="6">
        <v>45278</v>
      </c>
      <c r="T11" s="4" t="s">
        <v>34</v>
      </c>
      <c r="U11" s="4">
        <v>367.68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45273</v>
      </c>
      <c r="G12" s="6">
        <v>45275</v>
      </c>
      <c r="H12" s="4">
        <v>1</v>
      </c>
      <c r="I12" s="4">
        <v>2</v>
      </c>
      <c r="J12" s="4">
        <v>2</v>
      </c>
      <c r="K12" s="4" t="s">
        <v>30</v>
      </c>
      <c r="L12" s="4">
        <v>396.37</v>
      </c>
      <c r="M12" s="4">
        <v>396.37</v>
      </c>
      <c r="N12" s="4" t="s">
        <v>88</v>
      </c>
      <c r="O12" s="4" t="s">
        <v>76</v>
      </c>
      <c r="P12" s="4" t="s">
        <v>33</v>
      </c>
      <c r="Q12" s="4">
        <v>0</v>
      </c>
      <c r="R12" s="7">
        <v>45230.0000115741</v>
      </c>
      <c r="S12" s="6">
        <v>45278</v>
      </c>
      <c r="T12" s="4" t="s">
        <v>34</v>
      </c>
      <c r="U12" s="4">
        <v>396.37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45274</v>
      </c>
      <c r="G13" s="6">
        <v>45275</v>
      </c>
      <c r="H13" s="4">
        <v>1</v>
      </c>
      <c r="I13" s="4">
        <v>1</v>
      </c>
      <c r="J13" s="4">
        <v>1</v>
      </c>
      <c r="K13" s="4" t="s">
        <v>30</v>
      </c>
      <c r="L13" s="4">
        <v>19.54</v>
      </c>
      <c r="M13" s="4">
        <v>19.54</v>
      </c>
      <c r="N13" s="4" t="s">
        <v>93</v>
      </c>
      <c r="O13" s="4" t="s">
        <v>76</v>
      </c>
      <c r="P13" s="4" t="s">
        <v>33</v>
      </c>
      <c r="Q13" s="4">
        <v>0</v>
      </c>
      <c r="R13" s="7">
        <v>45230</v>
      </c>
      <c r="S13" s="6">
        <v>45278</v>
      </c>
      <c r="T13" s="4" t="s">
        <v>34</v>
      </c>
      <c r="U13" s="4">
        <v>19.54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45273</v>
      </c>
      <c r="G14" s="6">
        <v>45275</v>
      </c>
      <c r="H14" s="4">
        <v>1</v>
      </c>
      <c r="I14" s="4">
        <v>2</v>
      </c>
      <c r="J14" s="4">
        <v>2</v>
      </c>
      <c r="K14" s="4" t="s">
        <v>30</v>
      </c>
      <c r="L14" s="4">
        <v>69.22</v>
      </c>
      <c r="M14" s="4">
        <v>69.22</v>
      </c>
      <c r="N14" s="4" t="s">
        <v>99</v>
      </c>
      <c r="O14" s="4" t="s">
        <v>76</v>
      </c>
      <c r="P14" s="4" t="s">
        <v>33</v>
      </c>
      <c r="Q14" s="4">
        <v>0</v>
      </c>
      <c r="R14" s="7">
        <v>45235.0000115741</v>
      </c>
      <c r="S14" s="6">
        <v>45278</v>
      </c>
      <c r="T14" s="4" t="s">
        <v>34</v>
      </c>
      <c r="U14" s="4">
        <v>69.22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45271</v>
      </c>
      <c r="G15" s="6">
        <v>45275</v>
      </c>
      <c r="H15" s="4">
        <v>1</v>
      </c>
      <c r="I15" s="4">
        <v>4</v>
      </c>
      <c r="J15" s="4">
        <v>4</v>
      </c>
      <c r="K15" s="4" t="s">
        <v>30</v>
      </c>
      <c r="L15" s="4">
        <v>1411.32</v>
      </c>
      <c r="M15" s="4">
        <v>1411.32</v>
      </c>
      <c r="N15" s="4" t="s">
        <v>105</v>
      </c>
      <c r="O15" s="4" t="s">
        <v>76</v>
      </c>
      <c r="P15" s="4" t="s">
        <v>33</v>
      </c>
      <c r="Q15" s="4">
        <v>0</v>
      </c>
      <c r="R15" s="7">
        <v>45247.0000115741</v>
      </c>
      <c r="S15" s="6">
        <v>45278</v>
      </c>
      <c r="T15" s="4" t="s">
        <v>34</v>
      </c>
      <c r="U15" s="4">
        <v>1411.32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45274</v>
      </c>
      <c r="G16" s="6">
        <v>45275</v>
      </c>
      <c r="H16" s="4">
        <v>1</v>
      </c>
      <c r="I16" s="4">
        <v>1</v>
      </c>
      <c r="J16" s="4">
        <v>1</v>
      </c>
      <c r="K16" s="4" t="s">
        <v>30</v>
      </c>
      <c r="L16" s="4">
        <v>69.41</v>
      </c>
      <c r="M16" s="4">
        <v>69.41</v>
      </c>
      <c r="N16" s="4" t="s">
        <v>111</v>
      </c>
      <c r="O16" s="4" t="s">
        <v>76</v>
      </c>
      <c r="P16" s="4" t="s">
        <v>33</v>
      </c>
      <c r="Q16" s="4">
        <v>0</v>
      </c>
      <c r="R16" s="7">
        <v>45248.0000115741</v>
      </c>
      <c r="S16" s="6">
        <v>45278</v>
      </c>
      <c r="T16" s="4" t="s">
        <v>34</v>
      </c>
      <c r="U16" s="4">
        <v>69.41</v>
      </c>
      <c r="V16" s="4">
        <v>0</v>
      </c>
      <c r="W16" s="4">
        <v>0</v>
      </c>
      <c r="X16" s="4" t="s">
        <v>112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</v>
      </c>
    </row>
    <row r="2" s="4" customFormat="1" hidden="1" spans="1:9">
      <c r="A2" s="5">
        <v>999228141705847</v>
      </c>
      <c r="B2" s="6">
        <v>45271</v>
      </c>
      <c r="C2" s="6">
        <v>45273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28569081036</v>
      </c>
      <c r="B3" s="6">
        <v>45272</v>
      </c>
      <c r="C3" s="6">
        <v>45273</v>
      </c>
      <c r="D3" s="4">
        <v>283.61</v>
      </c>
      <c r="E3" s="4" t="str">
        <f>VLOOKUP(A3,HOP!A:L,12,0)</f>
        <v>283.61</v>
      </c>
      <c r="F3" s="4" t="str">
        <f>VLOOKUP(A3,HOP!A:C,3,0)</f>
        <v>4297291</v>
      </c>
      <c r="G3" s="4">
        <f t="shared" ref="G3:G15" si="0">D3-E3</f>
        <v>0</v>
      </c>
      <c r="H3" s="4" t="str">
        <f t="shared" ref="H3:H15" si="1">$H$1&amp;F3</f>
        <v>，4297291</v>
      </c>
      <c r="I3" s="4" t="str">
        <f>VLOOKUP(A3,HOP!A:U,21,0)</f>
        <v>直连</v>
      </c>
    </row>
    <row r="4" s="4" customFormat="1" spans="1:9">
      <c r="A4" s="5">
        <v>999228581197087</v>
      </c>
      <c r="B4" s="6">
        <v>45272</v>
      </c>
      <c r="C4" s="6">
        <v>45273</v>
      </c>
      <c r="D4" s="4">
        <v>78.7</v>
      </c>
      <c r="E4" s="4" t="str">
        <f>VLOOKUP(A4,HOP!A:L,12,0)</f>
        <v>78.70</v>
      </c>
      <c r="F4" s="4" t="str">
        <f>VLOOKUP(A4,HOP!A:C,3,0)</f>
        <v>4302348</v>
      </c>
      <c r="G4" s="4">
        <f t="shared" si="0"/>
        <v>0</v>
      </c>
      <c r="H4" s="4" t="str">
        <f t="shared" si="1"/>
        <v>，4302348</v>
      </c>
      <c r="I4" s="4" t="str">
        <f>VLOOKUP(A4,HOP!A:U,21,0)</f>
        <v>直连</v>
      </c>
    </row>
    <row r="5" s="4" customFormat="1" spans="1:9">
      <c r="A5" s="5">
        <v>999224507251863</v>
      </c>
      <c r="B5" s="6">
        <v>45269</v>
      </c>
      <c r="C5" s="6">
        <v>45274</v>
      </c>
      <c r="D5" s="4">
        <v>450</v>
      </c>
      <c r="E5" s="4" t="str">
        <f>VLOOKUP(A5,HOP!A:L,12,0)</f>
        <v>450.00</v>
      </c>
      <c r="F5" s="4" t="str">
        <f>VLOOKUP(A5,HOP!A:C,3,0)</f>
        <v>3442558</v>
      </c>
      <c r="G5" s="4">
        <f t="shared" si="0"/>
        <v>0</v>
      </c>
      <c r="H5" s="4" t="str">
        <f t="shared" si="1"/>
        <v>，3442558</v>
      </c>
      <c r="I5" s="4" t="str">
        <f>VLOOKUP(A5,HOP!A:U,21,0)</f>
        <v>直采</v>
      </c>
    </row>
    <row r="6" s="4" customFormat="1" spans="1:9">
      <c r="A6" s="5">
        <v>999228163699745</v>
      </c>
      <c r="B6" s="6">
        <v>45273</v>
      </c>
      <c r="C6" s="6">
        <v>45274</v>
      </c>
      <c r="D6" s="4">
        <v>284.64</v>
      </c>
      <c r="E6" s="4" t="str">
        <f>VLOOKUP(A6,HOP!A:L,12,0)</f>
        <v>284.64</v>
      </c>
      <c r="F6" s="4" t="str">
        <f>VLOOKUP(A6,HOP!A:C,3,0)</f>
        <v>4143547</v>
      </c>
      <c r="G6" s="4">
        <f t="shared" si="0"/>
        <v>0</v>
      </c>
      <c r="H6" s="4" t="str">
        <f t="shared" si="1"/>
        <v>，4143547</v>
      </c>
      <c r="I6" s="4" t="str">
        <f>VLOOKUP(A6,HOP!A:U,21,0)</f>
        <v>直连</v>
      </c>
    </row>
    <row r="7" s="4" customFormat="1" spans="1:9">
      <c r="A7" s="5">
        <v>999228573850178</v>
      </c>
      <c r="B7" s="6">
        <v>45273</v>
      </c>
      <c r="C7" s="6">
        <v>45274</v>
      </c>
      <c r="D7" s="4">
        <v>149.7</v>
      </c>
      <c r="E7" s="4" t="str">
        <f>VLOOKUP(A7,HOP!A:L,12,0)</f>
        <v>149.70</v>
      </c>
      <c r="F7" s="4" t="str">
        <f>VLOOKUP(A7,HOP!A:C,3,0)</f>
        <v>4300425</v>
      </c>
      <c r="G7" s="4">
        <f t="shared" si="0"/>
        <v>0</v>
      </c>
      <c r="H7" s="4" t="str">
        <f t="shared" si="1"/>
        <v>，4300425</v>
      </c>
      <c r="I7" s="4" t="str">
        <f>VLOOKUP(A7,HOP!A:U,21,0)</f>
        <v>直连</v>
      </c>
    </row>
    <row r="8" s="4" customFormat="1" spans="1:9">
      <c r="A8" s="5">
        <v>999228586088618</v>
      </c>
      <c r="B8" s="6">
        <v>45273</v>
      </c>
      <c r="C8" s="6">
        <v>45274</v>
      </c>
      <c r="D8" s="4">
        <v>70.47</v>
      </c>
      <c r="E8" s="4" t="str">
        <f>VLOOKUP(A8,HOP!A:L,12,0)</f>
        <v>70.47</v>
      </c>
      <c r="F8" s="4" t="str">
        <f>VLOOKUP(A8,HOP!A:C,3,0)</f>
        <v>4304517</v>
      </c>
      <c r="G8" s="4">
        <f t="shared" si="0"/>
        <v>0</v>
      </c>
      <c r="H8" s="4" t="str">
        <f t="shared" si="1"/>
        <v>，4304517</v>
      </c>
      <c r="I8" s="4" t="str">
        <f>VLOOKUP(A8,HOP!A:U,21,0)</f>
        <v>直连</v>
      </c>
    </row>
    <row r="9" s="4" customFormat="1" spans="1:9">
      <c r="A9" s="5">
        <v>999228211508775</v>
      </c>
      <c r="B9" s="6">
        <v>45274</v>
      </c>
      <c r="C9" s="6">
        <v>45275</v>
      </c>
      <c r="D9" s="4">
        <v>39.93</v>
      </c>
      <c r="E9" s="4" t="str">
        <f>VLOOKUP(A9,HOP!A:L,12,0)</f>
        <v>39.93</v>
      </c>
      <c r="F9" s="4" t="str">
        <f>VLOOKUP(A9,HOP!A:C,3,0)</f>
        <v>4150690</v>
      </c>
      <c r="G9" s="4">
        <f t="shared" si="0"/>
        <v>0</v>
      </c>
      <c r="H9" s="4" t="str">
        <f t="shared" si="1"/>
        <v>，4150690</v>
      </c>
      <c r="I9" s="4" t="str">
        <f>VLOOKUP(A9,HOP!A:U,21,0)</f>
        <v>直采</v>
      </c>
    </row>
    <row r="10" s="4" customFormat="1" spans="1:9">
      <c r="A10" s="5">
        <v>999228233065671</v>
      </c>
      <c r="B10" s="6">
        <v>45272</v>
      </c>
      <c r="C10" s="6">
        <v>45275</v>
      </c>
      <c r="D10" s="4">
        <v>367.68</v>
      </c>
      <c r="E10" s="4" t="str">
        <f>VLOOKUP(A10,HOP!A:L,12,0)</f>
        <v>367.68</v>
      </c>
      <c r="F10" s="4" t="str">
        <f>VLOOKUP(A10,HOP!A:C,3,0)</f>
        <v>4158013</v>
      </c>
      <c r="G10" s="4">
        <f t="shared" si="0"/>
        <v>0</v>
      </c>
      <c r="H10" s="4" t="str">
        <f t="shared" si="1"/>
        <v>，4158013</v>
      </c>
      <c r="I10" s="4" t="str">
        <f>VLOOKUP(A10,HOP!A:U,21,0)</f>
        <v>直连</v>
      </c>
    </row>
    <row r="11" s="4" customFormat="1" spans="1:9">
      <c r="A11" s="5">
        <v>999228257523264</v>
      </c>
      <c r="B11" s="6">
        <v>45273</v>
      </c>
      <c r="C11" s="6">
        <v>45275</v>
      </c>
      <c r="D11" s="4">
        <v>396.37</v>
      </c>
      <c r="E11" s="4" t="str">
        <f>VLOOKUP(A11,HOP!A:L,12,0)</f>
        <v>396.37</v>
      </c>
      <c r="F11" s="4" t="str">
        <f>VLOOKUP(A11,HOP!A:C,3,0)</f>
        <v>4164136</v>
      </c>
      <c r="G11" s="4">
        <f t="shared" si="0"/>
        <v>0</v>
      </c>
      <c r="H11" s="4" t="str">
        <f t="shared" si="1"/>
        <v>，4164136</v>
      </c>
      <c r="I11" s="4" t="str">
        <f>VLOOKUP(A11,HOP!A:U,21,0)</f>
        <v>直连</v>
      </c>
    </row>
    <row r="12" s="4" customFormat="1" spans="1:9">
      <c r="A12" s="5">
        <v>999228263117576</v>
      </c>
      <c r="B12" s="6">
        <v>45274</v>
      </c>
      <c r="C12" s="6">
        <v>45275</v>
      </c>
      <c r="D12" s="4">
        <v>19.54</v>
      </c>
      <c r="E12" s="4" t="str">
        <f>VLOOKUP(A12,HOP!A:L,12,0)</f>
        <v>19.54</v>
      </c>
      <c r="F12" s="4" t="str">
        <f>VLOOKUP(A12,HOP!A:C,3,0)</f>
        <v>4166726</v>
      </c>
      <c r="G12" s="4">
        <f t="shared" si="0"/>
        <v>0</v>
      </c>
      <c r="H12" s="4" t="str">
        <f t="shared" si="1"/>
        <v>，4166726</v>
      </c>
      <c r="I12" s="4" t="str">
        <f>VLOOKUP(A12,HOP!A:U,21,0)</f>
        <v>直连</v>
      </c>
    </row>
    <row r="13" s="4" customFormat="1" spans="1:9">
      <c r="A13" s="5">
        <v>999228321097603</v>
      </c>
      <c r="B13" s="6">
        <v>45273</v>
      </c>
      <c r="C13" s="6">
        <v>45275</v>
      </c>
      <c r="D13" s="4">
        <v>69.22</v>
      </c>
      <c r="E13" s="4" t="str">
        <f>VLOOKUP(A13,HOP!A:L,12,0)</f>
        <v>69.22</v>
      </c>
      <c r="F13" s="4" t="str">
        <f>VLOOKUP(A13,HOP!A:C,3,0)</f>
        <v>4194388</v>
      </c>
      <c r="G13" s="4">
        <f t="shared" si="0"/>
        <v>0</v>
      </c>
      <c r="H13" s="4" t="str">
        <f t="shared" si="1"/>
        <v>，4194388</v>
      </c>
      <c r="I13" s="4" t="str">
        <f>VLOOKUP(A13,HOP!A:U,21,0)</f>
        <v>直采</v>
      </c>
    </row>
    <row r="14" s="4" customFormat="1" spans="1:9">
      <c r="A14" s="5">
        <v>999228506681767</v>
      </c>
      <c r="B14" s="6">
        <v>45271</v>
      </c>
      <c r="C14" s="6">
        <v>45275</v>
      </c>
      <c r="D14" s="4">
        <v>1411.32</v>
      </c>
      <c r="E14" s="4" t="str">
        <f>VLOOKUP(A14,HOP!A:L,12,0)</f>
        <v>1411.32</v>
      </c>
      <c r="F14" s="4" t="str">
        <f>VLOOKUP(A14,HOP!A:C,3,0)</f>
        <v>4267843</v>
      </c>
      <c r="G14" s="4">
        <f t="shared" si="0"/>
        <v>0</v>
      </c>
      <c r="H14" s="4" t="str">
        <f t="shared" si="1"/>
        <v>，4267843</v>
      </c>
      <c r="I14" s="4" t="str">
        <f>VLOOKUP(A14,HOP!A:U,21,0)</f>
        <v>直连</v>
      </c>
    </row>
    <row r="15" s="4" customFormat="1" spans="1:9">
      <c r="A15" s="5">
        <v>999228522336383</v>
      </c>
      <c r="B15" s="6">
        <v>45274</v>
      </c>
      <c r="C15" s="6">
        <v>45275</v>
      </c>
      <c r="D15" s="4">
        <v>69.41</v>
      </c>
      <c r="E15" s="4" t="str">
        <f>VLOOKUP(A15,HOP!A:L,12,0)</f>
        <v>69.41</v>
      </c>
      <c r="F15" s="4" t="str">
        <f>VLOOKUP(A15,HOP!A:C,3,0)</f>
        <v>4271498</v>
      </c>
      <c r="G15" s="4">
        <f t="shared" si="0"/>
        <v>0</v>
      </c>
      <c r="H15" s="4" t="str">
        <f t="shared" si="1"/>
        <v>，4271498</v>
      </c>
      <c r="I15" s="4" t="str">
        <f>VLOOKUP(A15,HOP!A:U,21,0)</f>
        <v>直连</v>
      </c>
    </row>
    <row r="18" spans="4:4">
      <c r="D18" s="4">
        <f>SUM(D2:D17)</f>
        <v>3690.59</v>
      </c>
    </row>
    <row r="23" spans="1:4">
      <c r="A23" s="4" t="s">
        <v>114</v>
      </c>
      <c r="C23" s="4">
        <v>559.15</v>
      </c>
      <c r="D23" s="4">
        <v>4362.38</v>
      </c>
    </row>
    <row r="24" spans="1:4">
      <c r="A24" s="4" t="s">
        <v>115</v>
      </c>
      <c r="C24" s="4">
        <v>3131.44</v>
      </c>
      <c r="D24" s="4">
        <v>24430.9</v>
      </c>
    </row>
    <row r="25" spans="1:4">
      <c r="A25" s="4" t="s">
        <v>116</v>
      </c>
      <c r="C25" s="4">
        <f>SUBTOTAL(9,C23:C24)</f>
        <v>3690.59</v>
      </c>
      <c r="D25" s="4">
        <f>SUBTOTAL(9,D23:D24)</f>
        <v>28793.28</v>
      </c>
    </row>
    <row r="26" spans="1:1">
      <c r="A26" s="4" t="s">
        <v>117</v>
      </c>
    </row>
  </sheetData>
  <autoFilter ref="A1:XFD18">
    <filterColumn colId="3">
      <filters blank="1">
        <filter val="450"/>
        <filter val="69.41"/>
        <filter val="283.61"/>
        <filter val="69.22"/>
        <filter val="1411.32"/>
        <filter val="39.93"/>
        <filter val="19.54"/>
        <filter val="284.64"/>
        <filter val="78.7"/>
        <filter val="149.7"/>
        <filter val="70.47"/>
        <filter val="396.37"/>
        <filter val="367.68"/>
        <filter val="3690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3">
        <v>999224507251863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30</v>
      </c>
      <c r="K2" s="1" t="s">
        <v>145</v>
      </c>
      <c r="L2" s="1" t="s">
        <v>145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  <c r="V2" s="1" t="s">
        <v>154</v>
      </c>
    </row>
    <row r="3" s="1" customFormat="1" spans="1:22">
      <c r="A3" s="3">
        <v>999228163699745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142</v>
      </c>
      <c r="H3" s="1" t="s">
        <v>143</v>
      </c>
      <c r="I3" s="1" t="s">
        <v>160</v>
      </c>
      <c r="J3" s="1" t="s">
        <v>30</v>
      </c>
      <c r="K3" s="1" t="s">
        <v>161</v>
      </c>
      <c r="L3" s="1" t="s">
        <v>161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162</v>
      </c>
      <c r="S3" s="1" t="s">
        <v>151</v>
      </c>
      <c r="T3" s="1" t="s">
        <v>152</v>
      </c>
      <c r="U3" s="1" t="s">
        <v>163</v>
      </c>
      <c r="V3" s="1" t="s">
        <v>164</v>
      </c>
    </row>
    <row r="4" s="1" customFormat="1" spans="1:22">
      <c r="A4" s="3">
        <v>999228211508775</v>
      </c>
      <c r="B4" s="1" t="s">
        <v>165</v>
      </c>
      <c r="C4" s="1" t="s">
        <v>166</v>
      </c>
      <c r="D4" s="1" t="s">
        <v>167</v>
      </c>
      <c r="E4" s="1" t="s">
        <v>168</v>
      </c>
      <c r="F4" s="1" t="s">
        <v>142</v>
      </c>
      <c r="G4" s="1" t="s">
        <v>169</v>
      </c>
      <c r="H4" s="1" t="s">
        <v>143</v>
      </c>
      <c r="I4" s="1" t="s">
        <v>170</v>
      </c>
      <c r="J4" s="1" t="s">
        <v>30</v>
      </c>
      <c r="K4" s="1" t="s">
        <v>171</v>
      </c>
      <c r="L4" s="1" t="s">
        <v>171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172</v>
      </c>
      <c r="S4" s="1" t="s">
        <v>151</v>
      </c>
      <c r="T4" s="1" t="s">
        <v>152</v>
      </c>
      <c r="U4" s="1" t="s">
        <v>153</v>
      </c>
      <c r="V4" s="1" t="s">
        <v>173</v>
      </c>
    </row>
    <row r="5" s="1" customFormat="1" spans="1:22">
      <c r="A5" s="3">
        <v>999228233065671</v>
      </c>
      <c r="B5" s="1" t="s">
        <v>174</v>
      </c>
      <c r="C5" s="1" t="s">
        <v>175</v>
      </c>
      <c r="D5" s="1" t="s">
        <v>176</v>
      </c>
      <c r="E5" s="1" t="s">
        <v>177</v>
      </c>
      <c r="F5" s="1" t="s">
        <v>178</v>
      </c>
      <c r="G5" s="1" t="s">
        <v>169</v>
      </c>
      <c r="H5" s="1" t="s">
        <v>143</v>
      </c>
      <c r="I5" s="1" t="s">
        <v>179</v>
      </c>
      <c r="J5" s="1" t="s">
        <v>30</v>
      </c>
      <c r="K5" s="1" t="s">
        <v>180</v>
      </c>
      <c r="L5" s="1" t="s">
        <v>180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181</v>
      </c>
      <c r="S5" s="1" t="s">
        <v>151</v>
      </c>
      <c r="T5" s="1" t="s">
        <v>152</v>
      </c>
      <c r="U5" s="1" t="s">
        <v>163</v>
      </c>
      <c r="V5" s="1" t="s">
        <v>182</v>
      </c>
    </row>
    <row r="6" s="1" customFormat="1" spans="1:22">
      <c r="A6" s="3">
        <v>999228257523264</v>
      </c>
      <c r="B6" s="1" t="s">
        <v>183</v>
      </c>
      <c r="C6" s="1" t="s">
        <v>184</v>
      </c>
      <c r="D6" s="1" t="s">
        <v>185</v>
      </c>
      <c r="E6" s="1" t="s">
        <v>186</v>
      </c>
      <c r="F6" s="1" t="s">
        <v>159</v>
      </c>
      <c r="G6" s="1" t="s">
        <v>169</v>
      </c>
      <c r="H6" s="1" t="s">
        <v>143</v>
      </c>
      <c r="I6" s="1" t="s">
        <v>187</v>
      </c>
      <c r="J6" s="1" t="s">
        <v>30</v>
      </c>
      <c r="K6" s="1" t="s">
        <v>188</v>
      </c>
      <c r="L6" s="1" t="s">
        <v>188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189</v>
      </c>
      <c r="S6" s="1" t="s">
        <v>151</v>
      </c>
      <c r="T6" s="1" t="s">
        <v>152</v>
      </c>
      <c r="U6" s="1" t="s">
        <v>163</v>
      </c>
      <c r="V6" s="1" t="s">
        <v>190</v>
      </c>
    </row>
    <row r="7" s="1" customFormat="1" spans="1:22">
      <c r="A7" s="3">
        <v>999228263117576</v>
      </c>
      <c r="B7" s="1" t="s">
        <v>183</v>
      </c>
      <c r="C7" s="1" t="s">
        <v>191</v>
      </c>
      <c r="D7" s="1" t="s">
        <v>192</v>
      </c>
      <c r="E7" s="1" t="s">
        <v>193</v>
      </c>
      <c r="F7" s="1" t="s">
        <v>142</v>
      </c>
      <c r="G7" s="1" t="s">
        <v>169</v>
      </c>
      <c r="H7" s="1" t="s">
        <v>143</v>
      </c>
      <c r="I7" s="1" t="s">
        <v>194</v>
      </c>
      <c r="J7" s="1" t="s">
        <v>30</v>
      </c>
      <c r="K7" s="1" t="s">
        <v>195</v>
      </c>
      <c r="L7" s="1" t="s">
        <v>195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196</v>
      </c>
      <c r="S7" s="1" t="s">
        <v>151</v>
      </c>
      <c r="T7" s="1" t="s">
        <v>152</v>
      </c>
      <c r="U7" s="1" t="s">
        <v>163</v>
      </c>
      <c r="V7" s="1" t="s">
        <v>154</v>
      </c>
    </row>
    <row r="8" s="1" customFormat="1" spans="1:22">
      <c r="A8" s="3">
        <v>999228321097603</v>
      </c>
      <c r="B8" s="1" t="s">
        <v>197</v>
      </c>
      <c r="C8" s="1" t="s">
        <v>198</v>
      </c>
      <c r="D8" s="1" t="s">
        <v>199</v>
      </c>
      <c r="E8" s="1" t="s">
        <v>200</v>
      </c>
      <c r="F8" s="1" t="s">
        <v>159</v>
      </c>
      <c r="G8" s="1" t="s">
        <v>169</v>
      </c>
      <c r="H8" s="1" t="s">
        <v>143</v>
      </c>
      <c r="I8" s="1" t="s">
        <v>201</v>
      </c>
      <c r="J8" s="1" t="s">
        <v>30</v>
      </c>
      <c r="K8" s="1" t="s">
        <v>202</v>
      </c>
      <c r="L8" s="1" t="s">
        <v>202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149</v>
      </c>
      <c r="R8" s="1" t="s">
        <v>203</v>
      </c>
      <c r="S8" s="1" t="s">
        <v>151</v>
      </c>
      <c r="T8" s="1" t="s">
        <v>152</v>
      </c>
      <c r="U8" s="1" t="s">
        <v>153</v>
      </c>
      <c r="V8" s="1" t="s">
        <v>154</v>
      </c>
    </row>
    <row r="9" s="1" customFormat="1" spans="1:22">
      <c r="A9" s="3">
        <v>999228506681767</v>
      </c>
      <c r="B9" s="1" t="s">
        <v>204</v>
      </c>
      <c r="C9" s="1" t="s">
        <v>205</v>
      </c>
      <c r="D9" s="1" t="s">
        <v>206</v>
      </c>
      <c r="E9" s="1" t="s">
        <v>207</v>
      </c>
      <c r="F9" s="1" t="s">
        <v>208</v>
      </c>
      <c r="G9" s="1" t="s">
        <v>169</v>
      </c>
      <c r="H9" s="1" t="s">
        <v>143</v>
      </c>
      <c r="I9" s="1" t="s">
        <v>209</v>
      </c>
      <c r="J9" s="1" t="s">
        <v>30</v>
      </c>
      <c r="K9" s="1" t="s">
        <v>210</v>
      </c>
      <c r="L9" s="1" t="s">
        <v>210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211</v>
      </c>
      <c r="S9" s="1" t="s">
        <v>151</v>
      </c>
      <c r="T9" s="1" t="s">
        <v>152</v>
      </c>
      <c r="U9" s="1" t="s">
        <v>163</v>
      </c>
      <c r="V9" s="1" t="s">
        <v>212</v>
      </c>
    </row>
    <row r="10" s="1" customFormat="1" spans="1:22">
      <c r="A10" s="3">
        <v>999228522336383</v>
      </c>
      <c r="B10" s="1" t="s">
        <v>213</v>
      </c>
      <c r="C10" s="1" t="s">
        <v>214</v>
      </c>
      <c r="D10" s="1" t="s">
        <v>215</v>
      </c>
      <c r="E10" s="1" t="s">
        <v>216</v>
      </c>
      <c r="F10" s="1" t="s">
        <v>142</v>
      </c>
      <c r="G10" s="1" t="s">
        <v>169</v>
      </c>
      <c r="H10" s="1" t="s">
        <v>143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149</v>
      </c>
      <c r="R10" s="1" t="s">
        <v>219</v>
      </c>
      <c r="S10" s="1" t="s">
        <v>151</v>
      </c>
      <c r="T10" s="1" t="s">
        <v>152</v>
      </c>
      <c r="U10" s="1" t="s">
        <v>163</v>
      </c>
      <c r="V10" s="1" t="s">
        <v>164</v>
      </c>
    </row>
    <row r="11" s="1" customFormat="1" spans="1:22">
      <c r="A11" s="3">
        <v>28569081036</v>
      </c>
      <c r="B11" s="1" t="s">
        <v>220</v>
      </c>
      <c r="C11" s="1" t="s">
        <v>221</v>
      </c>
      <c r="D11" s="1" t="s">
        <v>222</v>
      </c>
      <c r="E11" s="1" t="s">
        <v>223</v>
      </c>
      <c r="F11" s="1" t="s">
        <v>178</v>
      </c>
      <c r="G11" s="1" t="s">
        <v>159</v>
      </c>
      <c r="H11" s="1" t="s">
        <v>143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149</v>
      </c>
      <c r="R11" s="1" t="s">
        <v>226</v>
      </c>
      <c r="S11" s="1" t="s">
        <v>151</v>
      </c>
      <c r="T11" s="1" t="s">
        <v>152</v>
      </c>
      <c r="U11" s="1" t="s">
        <v>163</v>
      </c>
      <c r="V11" s="1" t="s">
        <v>164</v>
      </c>
    </row>
    <row r="12" s="1" customFormat="1" spans="1:22">
      <c r="A12" s="3">
        <v>999228573850178</v>
      </c>
      <c r="B12" s="1" t="s">
        <v>227</v>
      </c>
      <c r="C12" s="1" t="s">
        <v>228</v>
      </c>
      <c r="D12" s="1" t="s">
        <v>229</v>
      </c>
      <c r="E12" s="1" t="s">
        <v>230</v>
      </c>
      <c r="F12" s="1" t="s">
        <v>159</v>
      </c>
      <c r="G12" s="1" t="s">
        <v>142</v>
      </c>
      <c r="H12" s="1" t="s">
        <v>143</v>
      </c>
      <c r="I12" s="1" t="s">
        <v>231</v>
      </c>
      <c r="J12" s="1" t="s">
        <v>30</v>
      </c>
      <c r="K12" s="1" t="s">
        <v>232</v>
      </c>
      <c r="L12" s="1" t="s">
        <v>232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149</v>
      </c>
      <c r="R12" s="1" t="s">
        <v>233</v>
      </c>
      <c r="S12" s="1" t="s">
        <v>151</v>
      </c>
      <c r="T12" s="1" t="s">
        <v>152</v>
      </c>
      <c r="U12" s="1" t="s">
        <v>163</v>
      </c>
      <c r="V12" s="1" t="s">
        <v>234</v>
      </c>
    </row>
    <row r="13" s="1" customFormat="1" spans="1:22">
      <c r="A13" s="3">
        <v>999228581197087</v>
      </c>
      <c r="B13" s="1" t="s">
        <v>227</v>
      </c>
      <c r="C13" s="1" t="s">
        <v>235</v>
      </c>
      <c r="D13" s="1" t="s">
        <v>236</v>
      </c>
      <c r="E13" s="1" t="s">
        <v>237</v>
      </c>
      <c r="F13" s="1" t="s">
        <v>178</v>
      </c>
      <c r="G13" s="1" t="s">
        <v>159</v>
      </c>
      <c r="H13" s="1" t="s">
        <v>143</v>
      </c>
      <c r="I13" s="1" t="s">
        <v>238</v>
      </c>
      <c r="J13" s="1" t="s">
        <v>30</v>
      </c>
      <c r="K13" s="1" t="s">
        <v>239</v>
      </c>
      <c r="L13" s="1" t="s">
        <v>239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149</v>
      </c>
      <c r="R13" s="1" t="s">
        <v>240</v>
      </c>
      <c r="S13" s="1" t="s">
        <v>151</v>
      </c>
      <c r="T13" s="1" t="s">
        <v>152</v>
      </c>
      <c r="U13" s="1" t="s">
        <v>163</v>
      </c>
      <c r="V13" s="1" t="s">
        <v>212</v>
      </c>
    </row>
    <row r="14" s="1" customFormat="1" spans="1:22">
      <c r="A14" s="3">
        <v>999228586088618</v>
      </c>
      <c r="B14" s="1" t="s">
        <v>227</v>
      </c>
      <c r="C14" s="1" t="s">
        <v>241</v>
      </c>
      <c r="D14" s="1" t="s">
        <v>242</v>
      </c>
      <c r="E14" s="1" t="s">
        <v>243</v>
      </c>
      <c r="F14" s="1" t="s">
        <v>159</v>
      </c>
      <c r="G14" s="1" t="s">
        <v>142</v>
      </c>
      <c r="H14" s="1" t="s">
        <v>143</v>
      </c>
      <c r="I14" s="1" t="s">
        <v>244</v>
      </c>
      <c r="J14" s="1" t="s">
        <v>30</v>
      </c>
      <c r="K14" s="1" t="s">
        <v>245</v>
      </c>
      <c r="L14" s="1" t="s">
        <v>245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149</v>
      </c>
      <c r="R14" s="1" t="s">
        <v>246</v>
      </c>
      <c r="S14" s="1" t="s">
        <v>151</v>
      </c>
      <c r="T14" s="1" t="s">
        <v>152</v>
      </c>
      <c r="U14" s="1" t="s">
        <v>163</v>
      </c>
      <c r="V14" s="1" t="s">
        <v>247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2023-12-18T01:53:51Z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