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<sst xmlns="http://schemas.openxmlformats.org/spreadsheetml/2006/main" count="331" uniqueCount="160">
  <si>
    <t>去哪儿网酒店预付对账单</t>
  </si>
  <si>
    <t>供应商名称：</t>
  </si>
  <si>
    <t>港丰国际</t>
  </si>
  <si>
    <t>结算周期：</t>
  </si>
  <si>
    <t>2023-12-11至2023-12-17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</si>
  <si>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</si>
  <si>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</si>
  <si>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</si>
  <si>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</si>
  <si>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</si>
  <si>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</si>
  <si>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</si>
  <si>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</si>
  <si>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</si>
  <si>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</si>
  <si>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</si>
  <si>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</si>
  <si>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</si>
  <si>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</si>
  <si>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</si>
  <si>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¥8,067.00</t>
  </si>
  <si>
    <t>¥5,969.00</t>
  </si>
  <si>
    <t>¥224.10</t>
  </si>
  <si>
    <t>¥124.20</t>
  </si>
  <si>
    <t>¥1,998.10</t>
  </si>
  <si>
    <t>分类信息</t>
  </si>
  <si>
    <t>业务类型</t>
  </si>
  <si>
    <t>酒店预付（点击查看明细）</t>
  </si>
  <si>
    <t>¥1,873.90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</si>
  <si>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</si>
  <si>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</si>
  <si>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</si>
  <si>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</si>
  <si>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</si>
  <si>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</si>
  <si>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</si>
  <si>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</si>
  <si>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</si>
  <si>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</si>
  <si>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</si>
  <si>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</si>
  <si>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</si>
  <si>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</si>
  <si>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</si>
  <si>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</si>
  <si>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</si>
  <si>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</si>
  <si>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</si>
  <si>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</si>
  <si>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</si>
  <si>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</si>
  <si>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</si>
  <si>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</si>
  <si>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</si>
  <si>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</si>
  <si>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</si>
  <si>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</si>
  <si>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</si>
  <si>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</si>
  <si>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</si>
  <si>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</si>
  <si>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</si>
  <si>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</si>
  <si>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</si>
  <si>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</si>
  <si>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</si>
  <si>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</si>
  <si>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</si>
  <si>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</si>
  <si>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</si>
  <si>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</si>
  <si>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</si>
  <si>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703570717314</t>
  </si>
  <si>
    <t>4404851</t>
  </si>
  <si>
    <t>酒店预付</t>
  </si>
  <si>
    <t>否</t>
  </si>
  <si>
    <t>普通</t>
  </si>
  <si>
    <t>158565752</t>
  </si>
  <si>
    <t>曼谷拉差达瑞士酒店</t>
  </si>
  <si>
    <t>1619975</t>
  </si>
  <si>
    <t>LI/QIMING</t>
  </si>
  <si>
    <t>2023-12-08</t>
  </si>
  <si>
    <t>2023-12-09</t>
  </si>
  <si>
    <t>2023-12-11</t>
  </si>
  <si>
    <t>¥2,098.00</t>
  </si>
  <si>
    <t>Swiss Double Bed Room</t>
  </si>
  <si>
    <t>WEBSITE</t>
  </si>
  <si>
    <t>703542072605</t>
  </si>
  <si>
    <t>4228127</t>
  </si>
  <si>
    <t>187118873</t>
  </si>
  <si>
    <t>札幌大通威斯特酒店</t>
  </si>
  <si>
    <t>XIA/WEI</t>
  </si>
  <si>
    <t>2023-11-10</t>
  </si>
  <si>
    <t>2024-01-01</t>
  </si>
  <si>
    <t>2024-01-03</t>
  </si>
  <si>
    <t>¥1,334.00</t>
  </si>
  <si>
    <t>2023-12-11 16:42:39</t>
  </si>
  <si>
    <t>Twin Room</t>
  </si>
  <si>
    <t>703574775936</t>
  </si>
  <si>
    <t>4424409</t>
  </si>
  <si>
    <t>158545775</t>
  </si>
  <si>
    <t>新加坡乌节路智选假日酒店</t>
  </si>
  <si>
    <t>CHEN/JIANPING</t>
  </si>
  <si>
    <t>2023-12-12</t>
  </si>
  <si>
    <t>2023-12-21</t>
  </si>
  <si>
    <t>2023-12-24</t>
  </si>
  <si>
    <t>¥4,635.00</t>
  </si>
  <si>
    <t>2023-12-13 15:16:47</t>
  </si>
  <si>
    <t>1 Queen Standard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</si>
  <si>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</si>
  <si>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</si>
  <si>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</si>
  <si>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</si>
  <si>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</si>
  <si>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</si>
  <si>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</si>
  <si>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</si>
  <si>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</si>
  <si>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csg_manual_202312110937410159175</t>
  </si>
  <si>
    <t>703522059089</t>
  </si>
  <si>
    <t>1150251</t>
  </si>
  <si>
    <t>赔付-房费追回</t>
  </si>
  <si>
    <t>--</t>
  </si>
  <si>
    <t>用户反馈安排房型不一致，我处核实代理数据有误，我处聚合有误，各半责，代理应承担124.2元，我处已结算全部房费，已追赔248.4元，故我处应补回贵司124.2元</t>
  </si>
  <si>
    <t>返现日期</t>
  </si>
  <si>
    <t>，</t>
  </si>
  <si>
    <t>直连</t>
  </si>
  <si>
    <r>
      <t>本期收回</t>
    </r>
    <r>
      <rPr>
        <sz val="10"/>
        <rFont val="Arial"/>
        <charset val="134"/>
      </rPr>
      <t>124.2</t>
    </r>
    <r>
      <rPr>
        <sz val="10"/>
        <rFont val="宋体"/>
        <charset val="134"/>
      </rPr>
      <t>元</t>
    </r>
  </si>
  <si>
    <t>A231219103741481</t>
  </si>
  <si>
    <r>
      <t>总计：</t>
    </r>
    <r>
      <rPr>
        <sz val="10"/>
        <rFont val="Arial"/>
        <charset val="134"/>
      </rPr>
      <t>1998.1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</si>
  <si>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</si>
  <si>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</si>
  <si>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</si>
  <si>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</si>
  <si>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</si>
  <si>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</si>
  <si>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</si>
  <si>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</si>
  <si>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</si>
  <si>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</si>
  <si>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</si>
  <si>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</si>
  <si>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</si>
  <si>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</si>
  <si>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</si>
  <si>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</si>
  <si>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</si>
  <si>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</si>
  <si>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曼谷拉差达瑞士酒店 (SHA Extra Plus)</t>
  </si>
  <si>
    <t>LI QIMING</t>
  </si>
  <si>
    <t>退房日周结</t>
  </si>
  <si>
    <t>1873.90</t>
  </si>
  <si>
    <t>RMB</t>
  </si>
  <si>
    <t>0</t>
  </si>
  <si>
    <t>0.00</t>
  </si>
  <si>
    <t>去哪儿直连（港丰）</t>
  </si>
  <si>
    <t>31</t>
  </si>
  <si>
    <t>2023-12-08 23:48:17</t>
  </si>
  <si>
    <t>汇智国际旅游发展有限公司</t>
  </si>
  <si>
    <t>泰国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</si>
</sst>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3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22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28</v>
      </c>
      <c r="AD2" t="s">
        <v>6</v>
      </c>
      <c r="AE2" t="s">
        <v>85</v>
      </c>
      <c r="AF2" t="s">
        <v>86</v>
      </c>
      <c r="AG2" t="s">
        <v>75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89</v>
      </c>
      <c r="H3" s="7" t="s">
        <v>90</v>
      </c>
      <c r="I3" s="7" t="s">
        <v>79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94</v>
      </c>
      <c r="Q3" s="7"/>
      <c r="R3" s="12" t="s">
        <v>95</v>
      </c>
      <c r="S3" s="14" t="s">
        <v>95</v>
      </c>
      <c r="T3" s="7" t="s">
        <v>96</v>
      </c>
      <c r="U3" s="12" t="s">
        <v>19</v>
      </c>
      <c r="V3" s="12" t="s">
        <v>19</v>
      </c>
      <c r="W3" s="14" t="s">
        <v>19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86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3</v>
      </c>
      <c r="N4" s="7" t="s">
        <v>103</v>
      </c>
      <c r="O4" s="7" t="s">
        <v>104</v>
      </c>
      <c r="P4" s="7" t="s">
        <v>105</v>
      </c>
      <c r="Q4" s="7"/>
      <c r="R4" s="12" t="s">
        <v>106</v>
      </c>
      <c r="S4" s="14" t="s">
        <v>106</v>
      </c>
      <c r="T4" s="7" t="s">
        <v>107</v>
      </c>
      <c r="U4" s="12" t="s">
        <v>19</v>
      </c>
      <c r="V4" s="12" t="s">
        <v>19</v>
      </c>
      <c r="W4" s="14" t="s">
        <v>19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19</v>
      </c>
      <c r="AD4" t="s">
        <v>6</v>
      </c>
      <c r="AE4" t="s">
        <v>108</v>
      </c>
      <c r="AF4" t="s">
        <v>86</v>
      </c>
      <c r="AG4" t="s">
        <v>75</v>
      </c>
      <c r="AH4" t="s">
        <v>19</v>
      </c>
    </row>
    <row r="5" customHeight="1" spans="1:32">
      <c r="A5" s="10" t="s">
        <v>109</v>
      </c>
      <c r="B5" s="10"/>
      <c r="C5" s="10" t="s">
        <v>110</v>
      </c>
      <c r="D5" s="10"/>
      <c r="E5" s="10"/>
      <c r="F5" s="10"/>
      <c r="G5" s="10" t="s">
        <v>110</v>
      </c>
      <c r="H5" s="10" t="s">
        <v>110</v>
      </c>
      <c r="I5" s="10" t="s">
        <v>110</v>
      </c>
      <c r="J5" s="10" t="s">
        <v>110</v>
      </c>
      <c r="K5" s="10" t="s">
        <v>110</v>
      </c>
      <c r="L5" s="10" t="s">
        <v>110</v>
      </c>
      <c r="M5" s="10" t="s">
        <v>110</v>
      </c>
      <c r="N5" s="10" t="s">
        <v>110</v>
      </c>
      <c r="O5" s="10" t="s">
        <v>110</v>
      </c>
      <c r="P5" s="10" t="s">
        <v>110</v>
      </c>
      <c r="Q5" s="10"/>
      <c r="R5" s="13" t="s">
        <v>20</v>
      </c>
      <c r="S5" s="13" t="s">
        <v>21</v>
      </c>
      <c r="T5" s="10" t="s">
        <v>110</v>
      </c>
      <c r="U5" s="13"/>
      <c r="V5" s="13" t="s">
        <v>84</v>
      </c>
      <c r="W5" s="13" t="s">
        <v>22</v>
      </c>
      <c r="X5" s="13"/>
      <c r="Y5" s="13"/>
      <c r="Z5" s="13"/>
      <c r="AA5" s="10"/>
      <c r="AB5" s="13"/>
      <c r="AC5" s="10"/>
      <c r="AD5" s="10" t="s">
        <v>110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111</v>
      </c>
      <c r="B1" s="4" t="s">
        <v>112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113</v>
      </c>
      <c r="H1" s="4" t="s">
        <v>114</v>
      </c>
      <c r="I1" s="4" t="s">
        <v>13</v>
      </c>
      <c r="J1" s="4" t="s">
        <v>17</v>
      </c>
      <c r="K1" s="4" t="s">
        <v>18</v>
      </c>
      <c r="L1" s="11" t="s">
        <v>115</v>
      </c>
      <c r="M1" s="4" t="s">
        <v>116</v>
      </c>
      <c r="N1" s="4" t="s">
        <v>117</v>
      </c>
    </row>
    <row r="2" ht="14.25" customHeight="1" spans="1:256">
      <c r="A2" s="6" t="s">
        <v>118</v>
      </c>
      <c r="B2" s="7" t="s">
        <v>119</v>
      </c>
      <c r="C2" s="7" t="s">
        <v>120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121</v>
      </c>
      <c r="I2" s="12" t="s">
        <v>23</v>
      </c>
      <c r="J2" s="12" t="s">
        <v>19</v>
      </c>
      <c r="K2" s="12" t="s">
        <v>23</v>
      </c>
      <c r="L2" s="7" t="s">
        <v>122</v>
      </c>
      <c r="M2" s="7" t="s">
        <v>123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109</v>
      </c>
      <c r="B3" s="10" t="s">
        <v>110</v>
      </c>
      <c r="C3" s="10" t="s">
        <v>110</v>
      </c>
      <c r="D3" s="10" t="s">
        <v>110</v>
      </c>
      <c r="E3" s="10"/>
      <c r="F3" s="10"/>
      <c r="G3" s="10" t="s">
        <v>110</v>
      </c>
      <c r="H3" s="10" t="s">
        <v>110</v>
      </c>
      <c r="I3" s="13" t="s">
        <v>23</v>
      </c>
      <c r="J3" s="13"/>
      <c r="K3" s="13"/>
      <c r="L3" s="10"/>
      <c r="M3" s="10" t="s">
        <v>110</v>
      </c>
      <c r="N3" t="s">
        <v>110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124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"/>
  <sheetViews>
    <sheetView tabSelected="1" workbookViewId="0">
      <selection activeCell="A13" sqref="A13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125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1873.9</v>
      </c>
      <c r="E2" t="str">
        <f>VLOOKUP(A2,HOP!A:L,12,0)</f>
        <v>1873.90</v>
      </c>
      <c r="F2" t="str">
        <f>VLOOKUP(A2,HOP!A:C,3,0)</f>
        <v>4404851</v>
      </c>
      <c r="G2">
        <f>D2-E2</f>
        <v>0</v>
      </c>
      <c r="H2" t="str">
        <f>$H$1&amp;F2</f>
        <v>，4404851</v>
      </c>
      <c r="I2" t="str">
        <f>VLOOKUP(A2,HOP!A:U,21,0)</f>
        <v>直连</v>
      </c>
    </row>
    <row r="3" ht="14.25" hidden="1" customHeight="1" spans="1:9">
      <c r="A3" s="6" t="s">
        <v>87</v>
      </c>
      <c r="B3" s="7" t="s">
        <v>93</v>
      </c>
      <c r="C3" s="7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VLOOKUP(A3,HOP!A:U,21,0)</f>
        <v>#N/A</v>
      </c>
    </row>
    <row r="4" ht="14.25" hidden="1" customHeight="1" spans="1:9">
      <c r="A4" s="6" t="s">
        <v>98</v>
      </c>
      <c r="B4" s="7" t="s">
        <v>104</v>
      </c>
      <c r="C4" s="7" t="s">
        <v>105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>D4-E4</f>
        <v>#N/A</v>
      </c>
      <c r="H4" t="e">
        <f>$H$1&amp;F4</f>
        <v>#N/A</v>
      </c>
      <c r="I4" t="e">
        <f>VLOOKUP(A4,HOP!A:U,21,0)</f>
        <v>#N/A</v>
      </c>
    </row>
    <row r="5" spans="1:10">
      <c r="A5" s="7" t="s">
        <v>119</v>
      </c>
      <c r="D5" s="8">
        <v>124.2</v>
      </c>
      <c r="E5" t="e">
        <f>VLOOKUP(A5,HOP!A:L,12,0)</f>
        <v>#N/A</v>
      </c>
      <c r="F5">
        <v>4105113</v>
      </c>
      <c r="G5" t="e">
        <f>D5-E5</f>
        <v>#N/A</v>
      </c>
      <c r="H5" t="str">
        <f>$H$1&amp;F5</f>
        <v>，4105113</v>
      </c>
      <c r="I5" s="5" t="s">
        <v>126</v>
      </c>
      <c r="J5" s="5" t="s">
        <v>127</v>
      </c>
    </row>
    <row r="7" spans="4:4">
      <c r="D7" s="3">
        <f>SUM(D2:D6)</f>
        <v>1998.1</v>
      </c>
    </row>
    <row r="10" ht="14.25" spans="4:4">
      <c r="D10" s="9" t="s">
        <v>24</v>
      </c>
    </row>
    <row r="13" spans="1:1">
      <c r="A13" t="s">
        <v>128</v>
      </c>
    </row>
    <row r="14" spans="1:1">
      <c r="A14" s="5" t="s">
        <v>129</v>
      </c>
    </row>
  </sheetData>
  <autoFilter ref="A1:I5">
    <filterColumn colId="3">
      <filters>
        <filter val="124.20"/>
        <filter val="1,873.9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130</v>
      </c>
      <c r="B1" s="2" t="s">
        <v>131</v>
      </c>
      <c r="C1" s="2" t="s">
        <v>132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  <c r="V1" s="2" t="s">
        <v>147</v>
      </c>
    </row>
    <row r="2" s="1" customFormat="1" spans="1:22">
      <c r="A2" s="1" t="s">
        <v>72</v>
      </c>
      <c r="B2" s="1" t="s">
        <v>81</v>
      </c>
      <c r="C2" s="1" t="s">
        <v>73</v>
      </c>
      <c r="D2" s="1" t="s">
        <v>148</v>
      </c>
      <c r="E2" s="1" t="s">
        <v>149</v>
      </c>
      <c r="F2" s="1" t="s">
        <v>82</v>
      </c>
      <c r="G2" s="1" t="s">
        <v>83</v>
      </c>
      <c r="H2" s="1" t="s">
        <v>150</v>
      </c>
      <c r="I2" s="1" t="s">
        <v>151</v>
      </c>
      <c r="J2" s="1" t="s">
        <v>152</v>
      </c>
      <c r="K2" s="1" t="s">
        <v>151</v>
      </c>
      <c r="L2" s="1" t="s">
        <v>151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75</v>
      </c>
      <c r="T2" s="1" t="s">
        <v>158</v>
      </c>
      <c r="U2" s="1" t="s">
        <v>126</v>
      </c>
      <c r="V2" s="1" t="s">
        <v>159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2023-12-19T02:39:49Z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F7BB404F5EE84E06A6E6BDE56D80398F_12</vt:lpwstr>
  </property>
</Properties>
</file>