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<sst xmlns="http://schemas.openxmlformats.org/spreadsheetml/2006/main" count="366" uniqueCount="164">
  <si>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</si>
  <si>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</si>
  <si>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</si>
  <si>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</si>
  <si>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</si>
  <si>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</si>
  <si>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</si>
  <si>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</si>
  <si>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</si>
  <si>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</si>
  <si>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</si>
  <si>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</si>
  <si>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</si>
  <si>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</si>
  <si>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</si>
  <si>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</si>
  <si>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</si>
  <si>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</si>
  <si>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</si>
  <si>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</si>
  <si>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</si>
  <si>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</si>
  <si>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</si>
  <si>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</si>
  <si>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</si>
  <si>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999228077577663	</t>
  </si>
  <si>
    <t>Ctrip</t>
  </si>
  <si>
    <t>正常</t>
  </si>
  <si>
    <t>[香港]历山酒店(Hotel Alexandra)(105646626)</t>
  </si>
  <si>
    <t>方块客房 (城市景观)(至少提前5天预订)(至少连住2晚及以上)&lt;双人入住&gt;&lt;内宾&gt;&lt;无早&gt;</t>
  </si>
  <si>
    <t>CNY</t>
  </si>
  <si>
    <t>LIU/XINYI</t>
  </si>
  <si>
    <t>CA363231219CNY</t>
  </si>
  <si>
    <t>未提现</t>
  </si>
  <si>
    <t>携程开票</t>
  </si>
  <si>
    <t xml:space="preserve">4121792	</t>
  </si>
  <si>
    <t xml:space="preserve">13087100	</t>
  </si>
  <si>
    <t xml:space="preserve">999228204872688	</t>
  </si>
  <si>
    <t>梅花客房 (城市景观)(至少提前5天预订)(至少连住2晚及以上)&lt;双人入住&gt;&lt;内宾&gt;&lt;无早&gt;</t>
  </si>
  <si>
    <t>ZHAO/MENGYU,YU/QI</t>
  </si>
  <si>
    <t xml:space="preserve">4148007	</t>
  </si>
  <si>
    <t xml:space="preserve">13087581	</t>
  </si>
  <si>
    <t xml:space="preserve">999228217771486	</t>
  </si>
  <si>
    <t>SUN/YIYE,GU/YANJUN</t>
  </si>
  <si>
    <t xml:space="preserve">4154524	</t>
  </si>
  <si>
    <t xml:space="preserve">13087583	</t>
  </si>
  <si>
    <t xml:space="preserve">999228291114627	</t>
  </si>
  <si>
    <t>TAO/QIUYU,YU/SONGTAO</t>
  </si>
  <si>
    <t xml:space="preserve">4179891	</t>
  </si>
  <si>
    <t xml:space="preserve">13088319	</t>
  </si>
  <si>
    <t xml:space="preserve">999228291368932	</t>
  </si>
  <si>
    <t>WANG/TAO,MENG/JIAO</t>
  </si>
  <si>
    <t xml:space="preserve">4179999	</t>
  </si>
  <si>
    <t xml:space="preserve">13088682	</t>
  </si>
  <si>
    <t xml:space="preserve">999228358600977	</t>
  </si>
  <si>
    <t>SHEN/RONGQIANG,ZHU/AIZHEN,MIAO/LIJUAN,PAN/JINGJUN</t>
  </si>
  <si>
    <t xml:space="preserve">4212474	</t>
  </si>
  <si>
    <t xml:space="preserve">13087940	</t>
  </si>
  <si>
    <t xml:space="preserve">999228589930342	</t>
  </si>
  <si>
    <t>[香港]香港九龙海湾酒店(Kowloon Harbourfront Hotel)(25665271)</t>
  </si>
  <si>
    <t>双卧室城景套房(至少提前7天预订)(至少连住2晚及以上)&lt;三人入住&gt;&lt;内宾&gt;&lt;无早&gt;</t>
  </si>
  <si>
    <t>Huang/Yuzhi</t>
  </si>
  <si>
    <t xml:space="preserve">4307475	</t>
  </si>
  <si>
    <t xml:space="preserve">492278	</t>
  </si>
  <si>
    <t xml:space="preserve">999228636256470	</t>
  </si>
  <si>
    <t>[香港]香港九龙酒店(The Kowloon Hotel)(9826444)</t>
  </si>
  <si>
    <t>豪华房(至少提前5天预订)(至少连住2晚及以上)&lt;双人入住&gt;&lt;内宾&gt;&lt;无早&gt;</t>
  </si>
  <si>
    <t>ZHOU/GUANGJUN</t>
  </si>
  <si>
    <t xml:space="preserve">4320080	</t>
  </si>
  <si>
    <t xml:space="preserve">13093019	</t>
  </si>
  <si>
    <t xml:space="preserve">999228714833113	</t>
  </si>
  <si>
    <t>高级房（双人床）(至少提前5天预订)(至少连住2晚及以上)&lt;双人入住&gt;&lt;内宾&gt;&lt;无早&gt;</t>
  </si>
  <si>
    <t>ZHENG/CHAO,SHI/JIAYAO</t>
  </si>
  <si>
    <t xml:space="preserve">4337168	</t>
  </si>
  <si>
    <t xml:space="preserve">13093668	</t>
  </si>
  <si>
    <t xml:space="preserve">29291282590	</t>
  </si>
  <si>
    <t>[梅州]梅州昌盛豪生大酒店(45834822)</t>
  </si>
  <si>
    <t>柚见汝——非遗大床房&lt;双人入住&gt;&lt;限量特惠&gt;&lt;单早&gt;</t>
  </si>
  <si>
    <t>陈锦波,吴东</t>
  </si>
  <si>
    <t xml:space="preserve">	</t>
  </si>
  <si>
    <t>，</t>
  </si>
  <si>
    <t>202312031507350025</t>
  </si>
  <si>
    <t>A231219091417481</t>
  </si>
  <si>
    <t>房集：i231219091328 774.2</t>
  </si>
  <si>
    <t>CNY / HKD 当前参考汇率: 1.09144092</t>
  </si>
  <si>
    <t>总计：23061.2 CNY/
25169.94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</si>
  <si>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</si>
  <si>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</si>
  <si>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</si>
  <si>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</si>
  <si>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</si>
  <si>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</si>
  <si>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</si>
  <si>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</si>
  <si>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</si>
  <si>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</si>
  <si>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</si>
  <si>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</si>
  <si>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</si>
  <si>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</si>
  <si>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</si>
  <si>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</si>
  <si>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</si>
  <si>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</si>
  <si>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</si>
  <si>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2023-11-27</t>
  </si>
  <si>
    <t>4337168</t>
  </si>
  <si>
    <t>香港九龙酒店</t>
  </si>
  <si>
    <t>ZHENG CHAO,SHI JIAYAO</t>
  </si>
  <si>
    <t>2023-12-02</t>
  </si>
  <si>
    <t>2023-12-04</t>
  </si>
  <si>
    <t>退房日周结</t>
  </si>
  <si>
    <t>2091.00</t>
  </si>
  <si>
    <t>RMB</t>
  </si>
  <si>
    <t>0</t>
  </si>
  <si>
    <t>0.00</t>
  </si>
  <si>
    <t>携程国内直连(DD)</t>
  </si>
  <si>
    <t>01.011249</t>
  </si>
  <si>
    <t>2023-11-27 22:08:56</t>
  </si>
  <si>
    <t>否</t>
  </si>
  <si>
    <t>汇智国际旅游发展有限公司</t>
  </si>
  <si>
    <t>直连</t>
  </si>
  <si>
    <t>中国</t>
  </si>
  <si>
    <t>2023-11-25</t>
  </si>
  <si>
    <t>4320080</t>
  </si>
  <si>
    <t>ZHOU GUANGJUN</t>
  </si>
  <si>
    <t>2201.00</t>
  </si>
  <si>
    <t>2023-11-25 00:36:07</t>
  </si>
  <si>
    <t>2023-11-23</t>
  </si>
  <si>
    <t>4307475</t>
  </si>
  <si>
    <t>香港九龙海湾酒店</t>
  </si>
  <si>
    <t>Huang Yuzhi</t>
  </si>
  <si>
    <t>2023-12-01</t>
  </si>
  <si>
    <t>3348.00</t>
  </si>
  <si>
    <t>2023-11-23 10:45:23</t>
  </si>
  <si>
    <t>2023-11-07</t>
  </si>
  <si>
    <t>4212474</t>
  </si>
  <si>
    <t>历山酒店</t>
  </si>
  <si>
    <t>SHEN RONGQIANG,ZHU AIZHEN,MIAO LIJUAN,PAN JINGJUN</t>
  </si>
  <si>
    <t>4540.00</t>
  </si>
  <si>
    <t>2023-11-08 10:51:13</t>
  </si>
  <si>
    <t>2023-11-02</t>
  </si>
  <si>
    <t>4179999</t>
  </si>
  <si>
    <t>WANG TAO,MENG JIAO</t>
  </si>
  <si>
    <t>2260.00</t>
  </si>
  <si>
    <t>2023-11-10 09:19:44</t>
  </si>
  <si>
    <t>4179891</t>
  </si>
  <si>
    <t>TAO QIUYU,YU SONGTAO</t>
  </si>
  <si>
    <t>2230.00</t>
  </si>
  <si>
    <t>2023-11-09 09:32:34</t>
  </si>
  <si>
    <t>2023-10-29</t>
  </si>
  <si>
    <t>4154524</t>
  </si>
  <si>
    <t>SUN YIYE,GU YANJUN</t>
  </si>
  <si>
    <t>1550.00</t>
  </si>
  <si>
    <t>2023-11-07 13:26:21</t>
  </si>
  <si>
    <t>2023-10-28</t>
  </si>
  <si>
    <t>4148007</t>
  </si>
  <si>
    <t>ZHAO MENGYU,YU QI</t>
  </si>
  <si>
    <t>2023-11-07 13:21:28</t>
  </si>
  <si>
    <t>2023-10-24</t>
  </si>
  <si>
    <t>4121792</t>
  </si>
  <si>
    <t>LIU XINYI</t>
  </si>
  <si>
    <t>2517.00</t>
  </si>
  <si>
    <t>2023-11-06 09:18:55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</si>
</sst>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13</xdr:col>
      <xdr:colOff>523875</xdr:colOff>
      <xdr:row>54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287000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45261</v>
      </c>
      <c r="G2" s="6">
        <v>45264</v>
      </c>
      <c r="H2" s="4">
        <v>1</v>
      </c>
      <c r="I2" s="4">
        <v>3</v>
      </c>
      <c r="J2" s="4">
        <v>3</v>
      </c>
      <c r="K2" s="4" t="s">
        <v>30</v>
      </c>
      <c r="L2" s="4">
        <v>2517</v>
      </c>
      <c r="M2" s="4">
        <v>2517</v>
      </c>
      <c r="N2" s="4" t="s">
        <v>31</v>
      </c>
      <c r="O2" s="4" t="s">
        <v>32</v>
      </c>
      <c r="P2" s="4" t="s">
        <v>33</v>
      </c>
      <c r="Q2" s="4">
        <v>0</v>
      </c>
      <c r="R2" s="8">
        <v>45223</v>
      </c>
      <c r="S2" s="6">
        <v>45279</v>
      </c>
      <c r="T2" s="4" t="s">
        <v>34</v>
      </c>
      <c r="U2" s="4">
        <v>2517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45262</v>
      </c>
      <c r="G3" s="6">
        <v>45264</v>
      </c>
      <c r="H3" s="4">
        <v>1</v>
      </c>
      <c r="I3" s="4">
        <v>2</v>
      </c>
      <c r="J3" s="4">
        <v>2</v>
      </c>
      <c r="K3" s="4" t="s">
        <v>30</v>
      </c>
      <c r="L3" s="4">
        <v>1550</v>
      </c>
      <c r="M3" s="4">
        <v>1550</v>
      </c>
      <c r="N3" s="4" t="s">
        <v>39</v>
      </c>
      <c r="O3" s="4" t="s">
        <v>32</v>
      </c>
      <c r="P3" s="4" t="s">
        <v>33</v>
      </c>
      <c r="Q3" s="4">
        <v>0</v>
      </c>
      <c r="R3" s="8">
        <v>45227</v>
      </c>
      <c r="S3" s="6">
        <v>45279</v>
      </c>
      <c r="T3" s="4" t="s">
        <v>34</v>
      </c>
      <c r="U3" s="4">
        <v>1550</v>
      </c>
      <c r="V3" s="4">
        <v>0</v>
      </c>
      <c r="W3" s="4">
        <v>0</v>
      </c>
      <c r="X3" s="4" t="s">
        <v>40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45262</v>
      </c>
      <c r="G4" s="6">
        <v>45264</v>
      </c>
      <c r="H4" s="4">
        <v>1</v>
      </c>
      <c r="I4" s="4">
        <v>2</v>
      </c>
      <c r="J4" s="4">
        <v>2</v>
      </c>
      <c r="K4" s="4" t="s">
        <v>30</v>
      </c>
      <c r="L4" s="4">
        <v>1550</v>
      </c>
      <c r="M4" s="4">
        <v>1550</v>
      </c>
      <c r="N4" s="4" t="s">
        <v>43</v>
      </c>
      <c r="O4" s="4" t="s">
        <v>32</v>
      </c>
      <c r="P4" s="4" t="s">
        <v>33</v>
      </c>
      <c r="Q4" s="4">
        <v>0</v>
      </c>
      <c r="R4" s="8">
        <v>45228</v>
      </c>
      <c r="S4" s="6">
        <v>45279</v>
      </c>
      <c r="T4" s="4" t="s">
        <v>34</v>
      </c>
      <c r="U4" s="4">
        <v>1550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28</v>
      </c>
      <c r="E5" s="4" t="s">
        <v>38</v>
      </c>
      <c r="F5" s="6">
        <v>45261</v>
      </c>
      <c r="G5" s="6">
        <v>45264</v>
      </c>
      <c r="H5" s="4">
        <v>1</v>
      </c>
      <c r="I5" s="4">
        <v>3</v>
      </c>
      <c r="J5" s="4">
        <v>3</v>
      </c>
      <c r="K5" s="4" t="s">
        <v>30</v>
      </c>
      <c r="L5" s="4">
        <v>2230</v>
      </c>
      <c r="M5" s="4">
        <v>2230</v>
      </c>
      <c r="N5" s="4" t="s">
        <v>47</v>
      </c>
      <c r="O5" s="4" t="s">
        <v>32</v>
      </c>
      <c r="P5" s="4" t="s">
        <v>33</v>
      </c>
      <c r="Q5" s="4">
        <v>0</v>
      </c>
      <c r="R5" s="8">
        <v>45232.0000115741</v>
      </c>
      <c r="S5" s="6">
        <v>45279</v>
      </c>
      <c r="T5" s="4" t="s">
        <v>34</v>
      </c>
      <c r="U5" s="4">
        <v>2230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28</v>
      </c>
      <c r="E6" s="4" t="s">
        <v>38</v>
      </c>
      <c r="F6" s="6">
        <v>45261</v>
      </c>
      <c r="G6" s="6">
        <v>45264</v>
      </c>
      <c r="H6" s="4">
        <v>1</v>
      </c>
      <c r="I6" s="4">
        <v>3</v>
      </c>
      <c r="J6" s="4">
        <v>3</v>
      </c>
      <c r="K6" s="4" t="s">
        <v>30</v>
      </c>
      <c r="L6" s="4">
        <v>2260</v>
      </c>
      <c r="M6" s="4">
        <v>2260</v>
      </c>
      <c r="N6" s="4" t="s">
        <v>51</v>
      </c>
      <c r="O6" s="4" t="s">
        <v>32</v>
      </c>
      <c r="P6" s="4" t="s">
        <v>33</v>
      </c>
      <c r="Q6" s="4">
        <v>0</v>
      </c>
      <c r="R6" s="8">
        <v>45232</v>
      </c>
      <c r="S6" s="6">
        <v>45279</v>
      </c>
      <c r="T6" s="4" t="s">
        <v>34</v>
      </c>
      <c r="U6" s="4">
        <v>2260</v>
      </c>
      <c r="V6" s="4">
        <v>0</v>
      </c>
      <c r="W6" s="4">
        <v>0</v>
      </c>
      <c r="X6" s="4" t="s">
        <v>52</v>
      </c>
      <c r="Y6" s="4" t="s">
        <v>53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45261</v>
      </c>
      <c r="G7" s="6">
        <v>45264</v>
      </c>
      <c r="H7" s="4">
        <v>2</v>
      </c>
      <c r="I7" s="4">
        <v>3</v>
      </c>
      <c r="J7" s="4">
        <v>6</v>
      </c>
      <c r="K7" s="4" t="s">
        <v>30</v>
      </c>
      <c r="L7" s="4">
        <v>4540</v>
      </c>
      <c r="M7" s="4">
        <v>4540</v>
      </c>
      <c r="N7" s="4" t="s">
        <v>55</v>
      </c>
      <c r="O7" s="4" t="s">
        <v>32</v>
      </c>
      <c r="P7" s="4" t="s">
        <v>33</v>
      </c>
      <c r="Q7" s="4">
        <v>0</v>
      </c>
      <c r="R7" s="8">
        <v>45237.0000115741</v>
      </c>
      <c r="S7" s="6">
        <v>45279</v>
      </c>
      <c r="T7" s="4" t="s">
        <v>34</v>
      </c>
      <c r="U7" s="4">
        <v>4540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45261</v>
      </c>
      <c r="G8" s="6">
        <v>45264</v>
      </c>
      <c r="H8" s="4">
        <v>1</v>
      </c>
      <c r="I8" s="4">
        <v>3</v>
      </c>
      <c r="J8" s="4">
        <v>3</v>
      </c>
      <c r="K8" s="4" t="s">
        <v>30</v>
      </c>
      <c r="L8" s="4">
        <v>3348</v>
      </c>
      <c r="M8" s="4">
        <v>3348</v>
      </c>
      <c r="N8" s="4" t="s">
        <v>61</v>
      </c>
      <c r="O8" s="4" t="s">
        <v>32</v>
      </c>
      <c r="P8" s="4" t="s">
        <v>33</v>
      </c>
      <c r="Q8" s="4">
        <v>0</v>
      </c>
      <c r="R8" s="8">
        <v>45253.0000115741</v>
      </c>
      <c r="S8" s="6">
        <v>45279</v>
      </c>
      <c r="T8" s="4" t="s">
        <v>34</v>
      </c>
      <c r="U8" s="4">
        <v>3348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45262</v>
      </c>
      <c r="G9" s="6">
        <v>45264</v>
      </c>
      <c r="H9" s="4">
        <v>1</v>
      </c>
      <c r="I9" s="4">
        <v>2</v>
      </c>
      <c r="J9" s="4">
        <v>2</v>
      </c>
      <c r="K9" s="4" t="s">
        <v>30</v>
      </c>
      <c r="L9" s="4">
        <v>2201</v>
      </c>
      <c r="M9" s="4">
        <v>2201</v>
      </c>
      <c r="N9" s="4" t="s">
        <v>67</v>
      </c>
      <c r="O9" s="4" t="s">
        <v>32</v>
      </c>
      <c r="P9" s="4" t="s">
        <v>33</v>
      </c>
      <c r="Q9" s="4">
        <v>0</v>
      </c>
      <c r="R9" s="8">
        <v>45255</v>
      </c>
      <c r="S9" s="6">
        <v>45279</v>
      </c>
      <c r="T9" s="4" t="s">
        <v>34</v>
      </c>
      <c r="U9" s="4">
        <v>2201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65</v>
      </c>
      <c r="E10" s="4" t="s">
        <v>71</v>
      </c>
      <c r="F10" s="6">
        <v>45262</v>
      </c>
      <c r="G10" s="6">
        <v>45264</v>
      </c>
      <c r="H10" s="4">
        <v>1</v>
      </c>
      <c r="I10" s="4">
        <v>2</v>
      </c>
      <c r="J10" s="4">
        <v>2</v>
      </c>
      <c r="K10" s="4" t="s">
        <v>30</v>
      </c>
      <c r="L10" s="4">
        <v>2091</v>
      </c>
      <c r="M10" s="4">
        <v>2091</v>
      </c>
      <c r="N10" s="4" t="s">
        <v>72</v>
      </c>
      <c r="O10" s="4" t="s">
        <v>32</v>
      </c>
      <c r="P10" s="4" t="s">
        <v>33</v>
      </c>
      <c r="Q10" s="4">
        <v>0</v>
      </c>
      <c r="R10" s="8">
        <v>45257</v>
      </c>
      <c r="S10" s="6">
        <v>45279</v>
      </c>
      <c r="T10" s="4" t="s">
        <v>34</v>
      </c>
      <c r="U10" s="4">
        <v>2091</v>
      </c>
      <c r="V10" s="4">
        <v>0</v>
      </c>
      <c r="W10" s="4">
        <v>0</v>
      </c>
      <c r="X10" s="4" t="s">
        <v>73</v>
      </c>
      <c r="Y10" s="4" t="s">
        <v>74</v>
      </c>
    </row>
    <row r="11" s="4" customFormat="1" spans="1:25">
      <c r="A11" s="4" t="s">
        <v>75</v>
      </c>
      <c r="B11" s="4" t="s">
        <v>26</v>
      </c>
      <c r="C11" s="4" t="s">
        <v>27</v>
      </c>
      <c r="D11" s="4" t="s">
        <v>76</v>
      </c>
      <c r="E11" s="4" t="s">
        <v>77</v>
      </c>
      <c r="F11" s="6">
        <v>45263</v>
      </c>
      <c r="G11" s="6">
        <v>45264</v>
      </c>
      <c r="H11" s="4">
        <v>2</v>
      </c>
      <c r="I11" s="4">
        <v>1</v>
      </c>
      <c r="J11" s="4">
        <v>2</v>
      </c>
      <c r="K11" s="4" t="s">
        <v>30</v>
      </c>
      <c r="L11" s="4">
        <v>774.2</v>
      </c>
      <c r="M11" s="4">
        <v>774.2</v>
      </c>
      <c r="N11" s="4" t="s">
        <v>78</v>
      </c>
      <c r="O11" s="4" t="s">
        <v>32</v>
      </c>
      <c r="P11" s="4" t="s">
        <v>33</v>
      </c>
      <c r="Q11" s="4">
        <v>0</v>
      </c>
      <c r="R11" s="8">
        <v>45263.0000115741</v>
      </c>
      <c r="S11" s="6">
        <v>45279</v>
      </c>
      <c r="T11" s="4" t="s">
        <v>34</v>
      </c>
      <c r="U11" s="4">
        <v>774.2</v>
      </c>
      <c r="V11" s="4">
        <v>0</v>
      </c>
      <c r="W11" s="4">
        <v>0</v>
      </c>
      <c r="X11" s="4" t="s">
        <v>79</v>
      </c>
      <c r="Y11" s="4" t="s">
        <v>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"/>
  <sheetViews>
    <sheetView tabSelected="1" workbookViewId="0">
      <selection activeCell="A17" sqref="A17:D20"/>
    </sheetView>
  </sheetViews>
  <sheetFormatPr defaultColWidth="9" defaultRowHeight="13.5"/>
  <cols>
    <col min="1" max="1" width="12.625" style="4"/>
    <col min="2" max="2" width="10.375" style="4"/>
    <col min="3" max="3" width="14.75" style="4" customWidth="1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80</v>
      </c>
    </row>
    <row r="2" s="4" customFormat="1" spans="1:9">
      <c r="A2" s="5">
        <v>999228077577663</v>
      </c>
      <c r="B2" s="6">
        <v>45261</v>
      </c>
      <c r="C2" s="6">
        <v>45264</v>
      </c>
      <c r="D2" s="4">
        <v>2517</v>
      </c>
      <c r="E2" s="4" t="str">
        <f>VLOOKUP(A2,HOP!A:L,12,0)</f>
        <v>2517.00</v>
      </c>
      <c r="F2" s="4" t="str">
        <f>VLOOKUP(A2,HOP!A:C,3,0)</f>
        <v>4121792</v>
      </c>
      <c r="G2" s="4">
        <f>D2-E2</f>
        <v>0</v>
      </c>
      <c r="H2" s="4" t="str">
        <f>$H$1&amp;F2</f>
        <v>，4121792</v>
      </c>
      <c r="I2" s="4" t="str">
        <f>VLOOKUP(A2,HOP!A:U,21,0)</f>
        <v>直连</v>
      </c>
    </row>
    <row r="3" s="4" customFormat="1" spans="1:9">
      <c r="A3" s="5">
        <v>999228204872688</v>
      </c>
      <c r="B3" s="6">
        <v>45262</v>
      </c>
      <c r="C3" s="6">
        <v>45264</v>
      </c>
      <c r="D3" s="4">
        <v>1550</v>
      </c>
      <c r="E3" s="4" t="str">
        <f>VLOOKUP(A3,HOP!A:L,12,0)</f>
        <v>1550.00</v>
      </c>
      <c r="F3" s="4" t="str">
        <f>VLOOKUP(A3,HOP!A:C,3,0)</f>
        <v>4148007</v>
      </c>
      <c r="G3" s="4">
        <f t="shared" ref="G3:G11" si="0">D3-E3</f>
        <v>0</v>
      </c>
      <c r="H3" s="4" t="str">
        <f t="shared" ref="H3:H11" si="1">$H$1&amp;F3</f>
        <v>，4148007</v>
      </c>
      <c r="I3" s="4" t="str">
        <f>VLOOKUP(A3,HOP!A:U,21,0)</f>
        <v>直连</v>
      </c>
    </row>
    <row r="4" s="4" customFormat="1" spans="1:9">
      <c r="A4" s="5">
        <v>999228217771486</v>
      </c>
      <c r="B4" s="6">
        <v>45262</v>
      </c>
      <c r="C4" s="6">
        <v>45264</v>
      </c>
      <c r="D4" s="4">
        <v>1550</v>
      </c>
      <c r="E4" s="4" t="str">
        <f>VLOOKUP(A4,HOP!A:L,12,0)</f>
        <v>1550.00</v>
      </c>
      <c r="F4" s="4" t="str">
        <f>VLOOKUP(A4,HOP!A:C,3,0)</f>
        <v>4154524</v>
      </c>
      <c r="G4" s="4">
        <f t="shared" si="0"/>
        <v>0</v>
      </c>
      <c r="H4" s="4" t="str">
        <f t="shared" si="1"/>
        <v>，4154524</v>
      </c>
      <c r="I4" s="4" t="str">
        <f>VLOOKUP(A4,HOP!A:U,21,0)</f>
        <v>直连</v>
      </c>
    </row>
    <row r="5" s="4" customFormat="1" spans="1:9">
      <c r="A5" s="5">
        <v>999228291114627</v>
      </c>
      <c r="B5" s="6">
        <v>45261</v>
      </c>
      <c r="C5" s="6">
        <v>45264</v>
      </c>
      <c r="D5" s="4">
        <v>2230</v>
      </c>
      <c r="E5" s="4" t="str">
        <f>VLOOKUP(A5,HOP!A:L,12,0)</f>
        <v>2230.00</v>
      </c>
      <c r="F5" s="4" t="str">
        <f>VLOOKUP(A5,HOP!A:C,3,0)</f>
        <v>4179891</v>
      </c>
      <c r="G5" s="4">
        <f t="shared" si="0"/>
        <v>0</v>
      </c>
      <c r="H5" s="4" t="str">
        <f t="shared" si="1"/>
        <v>，4179891</v>
      </c>
      <c r="I5" s="4" t="str">
        <f>VLOOKUP(A5,HOP!A:U,21,0)</f>
        <v>直连</v>
      </c>
    </row>
    <row r="6" s="4" customFormat="1" spans="1:9">
      <c r="A6" s="5">
        <v>999228291368932</v>
      </c>
      <c r="B6" s="6">
        <v>45261</v>
      </c>
      <c r="C6" s="6">
        <v>45264</v>
      </c>
      <c r="D6" s="4">
        <v>2260</v>
      </c>
      <c r="E6" s="4" t="str">
        <f>VLOOKUP(A6,HOP!A:L,12,0)</f>
        <v>2260.00</v>
      </c>
      <c r="F6" s="4" t="str">
        <f>VLOOKUP(A6,HOP!A:C,3,0)</f>
        <v>4179999</v>
      </c>
      <c r="G6" s="4">
        <f t="shared" si="0"/>
        <v>0</v>
      </c>
      <c r="H6" s="4" t="str">
        <f t="shared" si="1"/>
        <v>，4179999</v>
      </c>
      <c r="I6" s="4" t="str">
        <f>VLOOKUP(A6,HOP!A:U,21,0)</f>
        <v>直连</v>
      </c>
    </row>
    <row r="7" s="4" customFormat="1" spans="1:9">
      <c r="A7" s="5">
        <v>999228358600977</v>
      </c>
      <c r="B7" s="6">
        <v>45261</v>
      </c>
      <c r="C7" s="6">
        <v>45264</v>
      </c>
      <c r="D7" s="4">
        <v>4540</v>
      </c>
      <c r="E7" s="4" t="str">
        <f>VLOOKUP(A7,HOP!A:L,12,0)</f>
        <v>4540.00</v>
      </c>
      <c r="F7" s="4" t="str">
        <f>VLOOKUP(A7,HOP!A:C,3,0)</f>
        <v>4212474</v>
      </c>
      <c r="G7" s="4">
        <f t="shared" si="0"/>
        <v>0</v>
      </c>
      <c r="H7" s="4" t="str">
        <f t="shared" si="1"/>
        <v>，4212474</v>
      </c>
      <c r="I7" s="4" t="str">
        <f>VLOOKUP(A7,HOP!A:U,21,0)</f>
        <v>直连</v>
      </c>
    </row>
    <row r="8" s="4" customFormat="1" spans="1:9">
      <c r="A8" s="5">
        <v>999228589930342</v>
      </c>
      <c r="B8" s="6">
        <v>45261</v>
      </c>
      <c r="C8" s="6">
        <v>45264</v>
      </c>
      <c r="D8" s="4">
        <v>3348</v>
      </c>
      <c r="E8" s="4" t="str">
        <f>VLOOKUP(A8,HOP!A:L,12,0)</f>
        <v>3348.00</v>
      </c>
      <c r="F8" s="4" t="str">
        <f>VLOOKUP(A8,HOP!A:C,3,0)</f>
        <v>4307475</v>
      </c>
      <c r="G8" s="4">
        <f t="shared" si="0"/>
        <v>0</v>
      </c>
      <c r="H8" s="4" t="str">
        <f t="shared" si="1"/>
        <v>，4307475</v>
      </c>
      <c r="I8" s="4" t="str">
        <f>VLOOKUP(A8,HOP!A:U,21,0)</f>
        <v>直连</v>
      </c>
    </row>
    <row r="9" s="4" customFormat="1" spans="1:9">
      <c r="A9" s="5">
        <v>999228636256470</v>
      </c>
      <c r="B9" s="6">
        <v>45262</v>
      </c>
      <c r="C9" s="6">
        <v>45264</v>
      </c>
      <c r="D9" s="4">
        <v>2201</v>
      </c>
      <c r="E9" s="4" t="str">
        <f>VLOOKUP(A9,HOP!A:L,12,0)</f>
        <v>2201.00</v>
      </c>
      <c r="F9" s="4" t="str">
        <f>VLOOKUP(A9,HOP!A:C,3,0)</f>
        <v>4320080</v>
      </c>
      <c r="G9" s="4">
        <f t="shared" si="0"/>
        <v>0</v>
      </c>
      <c r="H9" s="4" t="str">
        <f t="shared" si="1"/>
        <v>，4320080</v>
      </c>
      <c r="I9" s="4" t="str">
        <f>VLOOKUP(A9,HOP!A:U,21,0)</f>
        <v>直连</v>
      </c>
    </row>
    <row r="10" s="4" customFormat="1" spans="1:9">
      <c r="A10" s="5">
        <v>999228714833113</v>
      </c>
      <c r="B10" s="6">
        <v>45262</v>
      </c>
      <c r="C10" s="6">
        <v>45264</v>
      </c>
      <c r="D10" s="4">
        <v>2091</v>
      </c>
      <c r="E10" s="4" t="str">
        <f>VLOOKUP(A10,HOP!A:L,12,0)</f>
        <v>2091.00</v>
      </c>
      <c r="F10" s="4" t="str">
        <f>VLOOKUP(A10,HOP!A:C,3,0)</f>
        <v>4337168</v>
      </c>
      <c r="G10" s="4">
        <f t="shared" si="0"/>
        <v>0</v>
      </c>
      <c r="H10" s="4" t="str">
        <f t="shared" si="1"/>
        <v>，4337168</v>
      </c>
      <c r="I10" s="4" t="str">
        <f>VLOOKUP(A10,HOP!A:U,21,0)</f>
        <v>直连</v>
      </c>
    </row>
    <row r="11" s="4" customFormat="1" hidden="1" spans="1:10">
      <c r="A11" s="5">
        <v>29291282590</v>
      </c>
      <c r="B11" s="6">
        <v>45263</v>
      </c>
      <c r="C11" s="6">
        <v>45264</v>
      </c>
      <c r="D11" s="4">
        <v>774.2</v>
      </c>
      <c r="E11" s="7">
        <v>774.2</v>
      </c>
      <c r="F11" s="9" t="s">
        <v>81</v>
      </c>
      <c r="G11" s="4">
        <f t="shared" si="0"/>
        <v>0</v>
      </c>
      <c r="H11" s="4" t="str">
        <f t="shared" si="1"/>
        <v>，202312031507350025</v>
      </c>
      <c r="I11" s="4" t="e">
        <f>VLOOKUP(A11,HOP!A:U,21,0)</f>
        <v>#N/A</v>
      </c>
      <c r="J11" s="4">
        <v>12.3</v>
      </c>
    </row>
    <row r="13" spans="4:4">
      <c r="D13" s="4">
        <f>SUM(D2:D12)</f>
        <v>23061.2</v>
      </c>
    </row>
    <row r="17" spans="1:4">
      <c r="A17" s="4" t="s">
        <v>82</v>
      </c>
      <c r="C17" s="4">
        <v>22287</v>
      </c>
      <c r="D17" s="4">
        <v>24324.94</v>
      </c>
    </row>
    <row r="18" spans="1:4">
      <c r="A18" s="4" t="s">
        <v>83</v>
      </c>
      <c r="C18" s="4">
        <v>774.2</v>
      </c>
      <c r="D18" s="4">
        <v>845</v>
      </c>
    </row>
    <row r="19" spans="1:4">
      <c r="A19" s="4" t="s">
        <v>84</v>
      </c>
      <c r="C19" s="4">
        <f>SUBTOTAL(9,C17:C18)</f>
        <v>23061.2</v>
      </c>
      <c r="D19" s="4">
        <f>SUM(D17:D18)</f>
        <v>25169.94</v>
      </c>
    </row>
    <row r="20" spans="1:1">
      <c r="A20" s="4" t="s">
        <v>85</v>
      </c>
    </row>
  </sheetData>
  <autoFilter ref="A1:XFD20">
    <filterColumn colId="8">
      <filters blank="1">
        <filter val="直连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86</v>
      </c>
      <c r="B1" s="2" t="s">
        <v>87</v>
      </c>
      <c r="C1" s="2" t="s">
        <v>88</v>
      </c>
      <c r="D1" s="2" t="s">
        <v>89</v>
      </c>
      <c r="E1" s="2" t="s">
        <v>13</v>
      </c>
      <c r="F1" s="2" t="s">
        <v>5</v>
      </c>
      <c r="G1" s="2" t="s">
        <v>6</v>
      </c>
      <c r="H1" s="2" t="s">
        <v>90</v>
      </c>
      <c r="I1" s="2" t="s">
        <v>91</v>
      </c>
      <c r="J1" s="2" t="s">
        <v>92</v>
      </c>
      <c r="K1" s="2" t="s">
        <v>93</v>
      </c>
      <c r="L1" s="2" t="s">
        <v>94</v>
      </c>
      <c r="M1" s="2" t="s">
        <v>95</v>
      </c>
      <c r="N1" s="2" t="s">
        <v>96</v>
      </c>
      <c r="O1" s="2" t="s">
        <v>97</v>
      </c>
      <c r="P1" s="2" t="s">
        <v>98</v>
      </c>
      <c r="Q1" s="2" t="s">
        <v>99</v>
      </c>
      <c r="R1" s="2" t="s">
        <v>100</v>
      </c>
      <c r="S1" s="2" t="s">
        <v>101</v>
      </c>
      <c r="T1" s="2" t="s">
        <v>102</v>
      </c>
      <c r="U1" s="2" t="s">
        <v>103</v>
      </c>
      <c r="V1" s="2" t="s">
        <v>104</v>
      </c>
    </row>
    <row r="2" s="1" customFormat="1" spans="1:22">
      <c r="A2" s="3">
        <v>999228714833113</v>
      </c>
      <c r="B2" s="1" t="s">
        <v>105</v>
      </c>
      <c r="C2" s="1" t="s">
        <v>106</v>
      </c>
      <c r="D2" s="1" t="s">
        <v>107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112</v>
      </c>
      <c r="J2" s="1" t="s">
        <v>113</v>
      </c>
      <c r="K2" s="1" t="s">
        <v>112</v>
      </c>
      <c r="L2" s="1" t="s">
        <v>112</v>
      </c>
      <c r="M2" s="1" t="s">
        <v>114</v>
      </c>
      <c r="N2" s="1" t="s">
        <v>114</v>
      </c>
      <c r="O2" s="1" t="s">
        <v>115</v>
      </c>
      <c r="P2" s="1" t="s">
        <v>116</v>
      </c>
      <c r="Q2" s="1" t="s">
        <v>117</v>
      </c>
      <c r="R2" s="1" t="s">
        <v>118</v>
      </c>
      <c r="S2" s="1" t="s">
        <v>119</v>
      </c>
      <c r="T2" s="1" t="s">
        <v>120</v>
      </c>
      <c r="U2" s="1" t="s">
        <v>121</v>
      </c>
      <c r="V2" s="1" t="s">
        <v>122</v>
      </c>
    </row>
    <row r="3" s="1" customFormat="1" spans="1:22">
      <c r="A3" s="3">
        <v>999228636256470</v>
      </c>
      <c r="B3" s="1" t="s">
        <v>123</v>
      </c>
      <c r="C3" s="1" t="s">
        <v>124</v>
      </c>
      <c r="D3" s="1" t="s">
        <v>107</v>
      </c>
      <c r="E3" s="1" t="s">
        <v>125</v>
      </c>
      <c r="F3" s="1" t="s">
        <v>109</v>
      </c>
      <c r="G3" s="1" t="s">
        <v>110</v>
      </c>
      <c r="H3" s="1" t="s">
        <v>111</v>
      </c>
      <c r="I3" s="1" t="s">
        <v>126</v>
      </c>
      <c r="J3" s="1" t="s">
        <v>113</v>
      </c>
      <c r="K3" s="1" t="s">
        <v>126</v>
      </c>
      <c r="L3" s="1" t="s">
        <v>126</v>
      </c>
      <c r="M3" s="1" t="s">
        <v>114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127</v>
      </c>
      <c r="S3" s="1" t="s">
        <v>119</v>
      </c>
      <c r="T3" s="1" t="s">
        <v>120</v>
      </c>
      <c r="U3" s="1" t="s">
        <v>121</v>
      </c>
      <c r="V3" s="1" t="s">
        <v>122</v>
      </c>
    </row>
    <row r="4" s="1" customFormat="1" spans="1:22">
      <c r="A4" s="3">
        <v>999228589930342</v>
      </c>
      <c r="B4" s="1" t="s">
        <v>128</v>
      </c>
      <c r="C4" s="1" t="s">
        <v>129</v>
      </c>
      <c r="D4" s="1" t="s">
        <v>130</v>
      </c>
      <c r="E4" s="1" t="s">
        <v>131</v>
      </c>
      <c r="F4" s="1" t="s">
        <v>132</v>
      </c>
      <c r="G4" s="1" t="s">
        <v>110</v>
      </c>
      <c r="H4" s="1" t="s">
        <v>111</v>
      </c>
      <c r="I4" s="1" t="s">
        <v>133</v>
      </c>
      <c r="J4" s="1" t="s">
        <v>113</v>
      </c>
      <c r="K4" s="1" t="s">
        <v>133</v>
      </c>
      <c r="L4" s="1" t="s">
        <v>133</v>
      </c>
      <c r="M4" s="1" t="s">
        <v>114</v>
      </c>
      <c r="N4" s="1" t="s">
        <v>114</v>
      </c>
      <c r="O4" s="1" t="s">
        <v>115</v>
      </c>
      <c r="P4" s="1" t="s">
        <v>116</v>
      </c>
      <c r="Q4" s="1" t="s">
        <v>117</v>
      </c>
      <c r="R4" s="1" t="s">
        <v>134</v>
      </c>
      <c r="S4" s="1" t="s">
        <v>119</v>
      </c>
      <c r="T4" s="1" t="s">
        <v>120</v>
      </c>
      <c r="U4" s="1" t="s">
        <v>121</v>
      </c>
      <c r="V4" s="1" t="s">
        <v>122</v>
      </c>
    </row>
    <row r="5" s="1" customFormat="1" spans="1:22">
      <c r="A5" s="3">
        <v>999228358600977</v>
      </c>
      <c r="B5" s="1" t="s">
        <v>135</v>
      </c>
      <c r="C5" s="1" t="s">
        <v>136</v>
      </c>
      <c r="D5" s="1" t="s">
        <v>137</v>
      </c>
      <c r="E5" s="1" t="s">
        <v>138</v>
      </c>
      <c r="F5" s="1" t="s">
        <v>132</v>
      </c>
      <c r="G5" s="1" t="s">
        <v>110</v>
      </c>
      <c r="H5" s="1" t="s">
        <v>111</v>
      </c>
      <c r="I5" s="1" t="s">
        <v>139</v>
      </c>
      <c r="J5" s="1" t="s">
        <v>113</v>
      </c>
      <c r="K5" s="1" t="s">
        <v>139</v>
      </c>
      <c r="L5" s="1" t="s">
        <v>139</v>
      </c>
      <c r="M5" s="1" t="s">
        <v>114</v>
      </c>
      <c r="N5" s="1" t="s">
        <v>114</v>
      </c>
      <c r="O5" s="1" t="s">
        <v>115</v>
      </c>
      <c r="P5" s="1" t="s">
        <v>116</v>
      </c>
      <c r="Q5" s="1" t="s">
        <v>117</v>
      </c>
      <c r="R5" s="1" t="s">
        <v>140</v>
      </c>
      <c r="S5" s="1" t="s">
        <v>119</v>
      </c>
      <c r="T5" s="1" t="s">
        <v>120</v>
      </c>
      <c r="U5" s="1" t="s">
        <v>121</v>
      </c>
      <c r="V5" s="1" t="s">
        <v>122</v>
      </c>
    </row>
    <row r="6" s="1" customFormat="1" spans="1:22">
      <c r="A6" s="3">
        <v>999228291368932</v>
      </c>
      <c r="B6" s="1" t="s">
        <v>141</v>
      </c>
      <c r="C6" s="1" t="s">
        <v>142</v>
      </c>
      <c r="D6" s="1" t="s">
        <v>137</v>
      </c>
      <c r="E6" s="1" t="s">
        <v>143</v>
      </c>
      <c r="F6" s="1" t="s">
        <v>132</v>
      </c>
      <c r="G6" s="1" t="s">
        <v>110</v>
      </c>
      <c r="H6" s="1" t="s">
        <v>111</v>
      </c>
      <c r="I6" s="1" t="s">
        <v>144</v>
      </c>
      <c r="J6" s="1" t="s">
        <v>113</v>
      </c>
      <c r="K6" s="1" t="s">
        <v>144</v>
      </c>
      <c r="L6" s="1" t="s">
        <v>144</v>
      </c>
      <c r="M6" s="1" t="s">
        <v>114</v>
      </c>
      <c r="N6" s="1" t="s">
        <v>114</v>
      </c>
      <c r="O6" s="1" t="s">
        <v>115</v>
      </c>
      <c r="P6" s="1" t="s">
        <v>116</v>
      </c>
      <c r="Q6" s="1" t="s">
        <v>117</v>
      </c>
      <c r="R6" s="1" t="s">
        <v>145</v>
      </c>
      <c r="S6" s="1" t="s">
        <v>119</v>
      </c>
      <c r="T6" s="1" t="s">
        <v>120</v>
      </c>
      <c r="U6" s="1" t="s">
        <v>121</v>
      </c>
      <c r="V6" s="1" t="s">
        <v>122</v>
      </c>
    </row>
    <row r="7" s="1" customFormat="1" spans="1:22">
      <c r="A7" s="3">
        <v>999228291114627</v>
      </c>
      <c r="B7" s="1" t="s">
        <v>141</v>
      </c>
      <c r="C7" s="1" t="s">
        <v>146</v>
      </c>
      <c r="D7" s="1" t="s">
        <v>137</v>
      </c>
      <c r="E7" s="1" t="s">
        <v>147</v>
      </c>
      <c r="F7" s="1" t="s">
        <v>132</v>
      </c>
      <c r="G7" s="1" t="s">
        <v>110</v>
      </c>
      <c r="H7" s="1" t="s">
        <v>111</v>
      </c>
      <c r="I7" s="1" t="s">
        <v>148</v>
      </c>
      <c r="J7" s="1" t="s">
        <v>113</v>
      </c>
      <c r="K7" s="1" t="s">
        <v>148</v>
      </c>
      <c r="L7" s="1" t="s">
        <v>148</v>
      </c>
      <c r="M7" s="1" t="s">
        <v>114</v>
      </c>
      <c r="N7" s="1" t="s">
        <v>114</v>
      </c>
      <c r="O7" s="1" t="s">
        <v>115</v>
      </c>
      <c r="P7" s="1" t="s">
        <v>116</v>
      </c>
      <c r="Q7" s="1" t="s">
        <v>117</v>
      </c>
      <c r="R7" s="1" t="s">
        <v>149</v>
      </c>
      <c r="S7" s="1" t="s">
        <v>119</v>
      </c>
      <c r="T7" s="1" t="s">
        <v>120</v>
      </c>
      <c r="U7" s="1" t="s">
        <v>121</v>
      </c>
      <c r="V7" s="1" t="s">
        <v>122</v>
      </c>
    </row>
    <row r="8" s="1" customFormat="1" spans="1:22">
      <c r="A8" s="3">
        <v>999228217771486</v>
      </c>
      <c r="B8" s="1" t="s">
        <v>150</v>
      </c>
      <c r="C8" s="1" t="s">
        <v>151</v>
      </c>
      <c r="D8" s="1" t="s">
        <v>137</v>
      </c>
      <c r="E8" s="1" t="s">
        <v>152</v>
      </c>
      <c r="F8" s="1" t="s">
        <v>109</v>
      </c>
      <c r="G8" s="1" t="s">
        <v>110</v>
      </c>
      <c r="H8" s="1" t="s">
        <v>111</v>
      </c>
      <c r="I8" s="1" t="s">
        <v>153</v>
      </c>
      <c r="J8" s="1" t="s">
        <v>113</v>
      </c>
      <c r="K8" s="1" t="s">
        <v>153</v>
      </c>
      <c r="L8" s="1" t="s">
        <v>153</v>
      </c>
      <c r="M8" s="1" t="s">
        <v>114</v>
      </c>
      <c r="N8" s="1" t="s">
        <v>114</v>
      </c>
      <c r="O8" s="1" t="s">
        <v>115</v>
      </c>
      <c r="P8" s="1" t="s">
        <v>116</v>
      </c>
      <c r="Q8" s="1" t="s">
        <v>117</v>
      </c>
      <c r="R8" s="1" t="s">
        <v>154</v>
      </c>
      <c r="S8" s="1" t="s">
        <v>119</v>
      </c>
      <c r="T8" s="1" t="s">
        <v>120</v>
      </c>
      <c r="U8" s="1" t="s">
        <v>121</v>
      </c>
      <c r="V8" s="1" t="s">
        <v>122</v>
      </c>
    </row>
    <row r="9" s="1" customFormat="1" spans="1:22">
      <c r="A9" s="3">
        <v>999228204872688</v>
      </c>
      <c r="B9" s="1" t="s">
        <v>155</v>
      </c>
      <c r="C9" s="1" t="s">
        <v>156</v>
      </c>
      <c r="D9" s="1" t="s">
        <v>137</v>
      </c>
      <c r="E9" s="1" t="s">
        <v>157</v>
      </c>
      <c r="F9" s="1" t="s">
        <v>109</v>
      </c>
      <c r="G9" s="1" t="s">
        <v>110</v>
      </c>
      <c r="H9" s="1" t="s">
        <v>111</v>
      </c>
      <c r="I9" s="1" t="s">
        <v>153</v>
      </c>
      <c r="J9" s="1" t="s">
        <v>113</v>
      </c>
      <c r="K9" s="1" t="s">
        <v>153</v>
      </c>
      <c r="L9" s="1" t="s">
        <v>153</v>
      </c>
      <c r="M9" s="1" t="s">
        <v>114</v>
      </c>
      <c r="N9" s="1" t="s">
        <v>114</v>
      </c>
      <c r="O9" s="1" t="s">
        <v>115</v>
      </c>
      <c r="P9" s="1" t="s">
        <v>116</v>
      </c>
      <c r="Q9" s="1" t="s">
        <v>117</v>
      </c>
      <c r="R9" s="1" t="s">
        <v>158</v>
      </c>
      <c r="S9" s="1" t="s">
        <v>119</v>
      </c>
      <c r="T9" s="1" t="s">
        <v>120</v>
      </c>
      <c r="U9" s="1" t="s">
        <v>121</v>
      </c>
      <c r="V9" s="1" t="s">
        <v>122</v>
      </c>
    </row>
    <row r="10" s="1" customFormat="1" spans="1:22">
      <c r="A10" s="3">
        <v>999228077577663</v>
      </c>
      <c r="B10" s="1" t="s">
        <v>159</v>
      </c>
      <c r="C10" s="1" t="s">
        <v>160</v>
      </c>
      <c r="D10" s="1" t="s">
        <v>137</v>
      </c>
      <c r="E10" s="1" t="s">
        <v>161</v>
      </c>
      <c r="F10" s="1" t="s">
        <v>132</v>
      </c>
      <c r="G10" s="1" t="s">
        <v>110</v>
      </c>
      <c r="H10" s="1" t="s">
        <v>111</v>
      </c>
      <c r="I10" s="1" t="s">
        <v>162</v>
      </c>
      <c r="J10" s="1" t="s">
        <v>113</v>
      </c>
      <c r="K10" s="1" t="s">
        <v>162</v>
      </c>
      <c r="L10" s="1" t="s">
        <v>162</v>
      </c>
      <c r="M10" s="1" t="s">
        <v>114</v>
      </c>
      <c r="N10" s="1" t="s">
        <v>114</v>
      </c>
      <c r="O10" s="1" t="s">
        <v>115</v>
      </c>
      <c r="P10" s="1" t="s">
        <v>116</v>
      </c>
      <c r="Q10" s="1" t="s">
        <v>117</v>
      </c>
      <c r="R10" s="1" t="s">
        <v>163</v>
      </c>
      <c r="S10" s="1" t="s">
        <v>119</v>
      </c>
      <c r="T10" s="1" t="s">
        <v>120</v>
      </c>
      <c r="U10" s="1" t="s">
        <v>121</v>
      </c>
      <c r="V10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2023-12-19T01:15:57Z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