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<sst xmlns="http://schemas.openxmlformats.org/spreadsheetml/2006/main" count="445" uniqueCount="176">
  <si>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</si>
  <si>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</si>
  <si>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</si>
  <si>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</si>
  <si>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</si>
  <si>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</si>
  <si>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</si>
  <si>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</si>
  <si>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</si>
  <si>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</si>
  <si>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</si>
  <si>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</si>
  <si>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</si>
  <si>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</si>
  <si>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</si>
  <si>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</si>
  <si>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</si>
  <si>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</si>
  <si>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</si>
  <si>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</si>
  <si>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</si>
  <si>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</si>
  <si>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</si>
  <si>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</si>
  <si>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</si>
  <si>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999228405153805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</si>
  <si>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</si>
  <si>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</si>
  <si>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</si>
  <si>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</si>
  <si>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</si>
  <si>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LIU/JUN,Huang/Haonan</t>
  </si>
  <si>
    <t>CA363231220CNY</t>
  </si>
  <si>
    <t>未提现</t>
  </si>
  <si>
    <t>携程开票</t>
  </si>
  <si>
    <t xml:space="preserve">4231741	</t>
  </si>
  <si>
    <t xml:space="preserve">13090905	</t>
  </si>
  <si>
    <t xml:space="preserve">999228412872908	</t>
  </si>
  <si>
    <t>梅花客房 (城市景观)(至少提前5天预订)(至少连住2晚及以上)&lt;双人入住&gt;&lt;内宾&gt;&lt;无早&gt;</t>
  </si>
  <si>
    <t>REN/Haiying,Chen/Guoliang</t>
  </si>
  <si>
    <t xml:space="preserve">4232177	</t>
  </si>
  <si>
    <t xml:space="preserve">13088993	</t>
  </si>
  <si>
    <t xml:space="preserve">999228442767918	</t>
  </si>
  <si>
    <t>HUANG/YIBIN</t>
  </si>
  <si>
    <t xml:space="preserve">4243579	</t>
  </si>
  <si>
    <t xml:space="preserve">13090902	</t>
  </si>
  <si>
    <t xml:space="preserve">999228468250106	</t>
  </si>
  <si>
    <t>LIU/YUN</t>
  </si>
  <si>
    <t xml:space="preserve">4252084	</t>
  </si>
  <si>
    <t xml:space="preserve">13090779	</t>
  </si>
  <si>
    <t xml:space="preserve">999228498659205	</t>
  </si>
  <si>
    <t>LIANG/SHUJING</t>
  </si>
  <si>
    <t xml:space="preserve">4265640	</t>
  </si>
  <si>
    <t xml:space="preserve">13090778	</t>
  </si>
  <si>
    <t xml:space="preserve">999228498713681	</t>
  </si>
  <si>
    <t>WANG/QIANYI</t>
  </si>
  <si>
    <t xml:space="preserve">4265671	</t>
  </si>
  <si>
    <t xml:space="preserve">13090775	</t>
  </si>
  <si>
    <t xml:space="preserve">999228500676603	</t>
  </si>
  <si>
    <t>Ren/Kai</t>
  </si>
  <si>
    <t xml:space="preserve">4266611	</t>
  </si>
  <si>
    <t xml:space="preserve">13090774	</t>
  </si>
  <si>
    <t xml:space="preserve">999228520730573	</t>
  </si>
  <si>
    <t>YUAN/RUNQIAN,WANG/YIFAN</t>
  </si>
  <si>
    <t xml:space="preserve">4270974	</t>
  </si>
  <si>
    <t xml:space="preserve">13091643	</t>
  </si>
  <si>
    <t xml:space="preserve">999228587316269	</t>
  </si>
  <si>
    <t>WANG/YI</t>
  </si>
  <si>
    <t xml:space="preserve">4305377	</t>
  </si>
  <si>
    <t xml:space="preserve">13092389	</t>
  </si>
  <si>
    <t xml:space="preserve">999228603193175	</t>
  </si>
  <si>
    <t>[香港]香港九龙酒店(The Kowloon Hotel)(9826444)</t>
  </si>
  <si>
    <t>高级房（双人床）(至少提前5天预订)(至少连住2晚及以上)&lt;双人入住&gt;&lt;内宾&gt;&lt;无早&gt;</t>
  </si>
  <si>
    <t>JIANG/HANBIN</t>
  </si>
  <si>
    <t xml:space="preserve">4312003	</t>
  </si>
  <si>
    <t xml:space="preserve">	</t>
  </si>
  <si>
    <t xml:space="preserve">999228671068098	</t>
  </si>
  <si>
    <t>HAN/ZHIQING,CAI/LILI,ZHOU/LONGBAO</t>
  </si>
  <si>
    <t xml:space="preserve">4327928	</t>
  </si>
  <si>
    <t xml:space="preserve">13093326	</t>
  </si>
  <si>
    <t xml:space="preserve">999229299124813	</t>
  </si>
  <si>
    <t>[梅州]梅州昌盛豪生大酒店(45834822)</t>
  </si>
  <si>
    <t>柚见汝——非遗大床房&lt;双人入住&gt;&lt;限量特惠&gt;&lt;单早&gt;</t>
  </si>
  <si>
    <t>赖冬红</t>
  </si>
  <si>
    <t xml:space="preserve">999229302131589	</t>
  </si>
  <si>
    <t>柚见汝——非遗大床房&lt;超值特惠&gt;&lt;双人入住&gt;&lt;双早&gt;</t>
  </si>
  <si>
    <t>陈少龙</t>
  </si>
  <si>
    <t xml:space="preserve">618571	</t>
  </si>
  <si>
    <t>，</t>
  </si>
  <si>
    <t>202312041344000068</t>
  </si>
  <si>
    <t>202312041646530077</t>
  </si>
  <si>
    <t>A231220091605481</t>
  </si>
  <si>
    <t>房集：i231220091507 814.1元</t>
  </si>
  <si>
    <t>CNY / HKD 当前参考汇率: 1.094235567</t>
  </si>
  <si>
    <t>总计： 24423.1 CNY/
26724.62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</si>
  <si>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</si>
  <si>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</si>
  <si>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</si>
  <si>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</si>
  <si>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</si>
  <si>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</si>
  <si>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</si>
  <si>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</si>
  <si>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</si>
  <si>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</si>
  <si>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</si>
  <si>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</si>
  <si>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</si>
  <si>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</si>
  <si>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</si>
  <si>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</si>
  <si>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</si>
  <si>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</si>
  <si>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</si>
  <si>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2023-11-26</t>
  </si>
  <si>
    <t>4327928</t>
  </si>
  <si>
    <t>香港九龙酒店</t>
  </si>
  <si>
    <t>HAN ZHIQING,CAI LILI,ZHOU LONGBAO</t>
  </si>
  <si>
    <t>2023-12-02</t>
  </si>
  <si>
    <t>2023-12-05</t>
  </si>
  <si>
    <t>退房日周结</t>
  </si>
  <si>
    <t>8112.00</t>
  </si>
  <si>
    <t>RMB</t>
  </si>
  <si>
    <t>0</t>
  </si>
  <si>
    <t>0.00</t>
  </si>
  <si>
    <t>携程国内直连(DD)</t>
  </si>
  <si>
    <t>01.011249</t>
  </si>
  <si>
    <t>2023-11-26 12:20:14</t>
  </si>
  <si>
    <t>否</t>
  </si>
  <si>
    <t>汇智国际旅游发展有限公司</t>
  </si>
  <si>
    <t>直连</t>
  </si>
  <si>
    <t>中国</t>
  </si>
  <si>
    <t>2023-11-23</t>
  </si>
  <si>
    <t>4312003</t>
  </si>
  <si>
    <t>JIANG HANBIN</t>
  </si>
  <si>
    <t>2838.00</t>
  </si>
  <si>
    <t>2023-11-24 13:36:56</t>
  </si>
  <si>
    <t>2023-11-22</t>
  </si>
  <si>
    <t>4305377</t>
  </si>
  <si>
    <t>历山酒店</t>
  </si>
  <si>
    <t>WANG YI</t>
  </si>
  <si>
    <t>2023-12-03</t>
  </si>
  <si>
    <t>1318.00</t>
  </si>
  <si>
    <t>2023-11-23 08:48:58</t>
  </si>
  <si>
    <t>2023-11-17</t>
  </si>
  <si>
    <t>4270974</t>
  </si>
  <si>
    <t>YUAN RUNQIAN,WANG YIFAN</t>
  </si>
  <si>
    <t>2023-11-20 15:06:18</t>
  </si>
  <si>
    <t>2023-11-16</t>
  </si>
  <si>
    <t>4266611</t>
  </si>
  <si>
    <t>Ren Kai</t>
  </si>
  <si>
    <t>2023-11-17 09:18:57</t>
  </si>
  <si>
    <t>4265671</t>
  </si>
  <si>
    <t>WANG QIANYI</t>
  </si>
  <si>
    <t>1306.00</t>
  </si>
  <si>
    <t>2023-11-17 09:20:06</t>
  </si>
  <si>
    <t>4265640</t>
  </si>
  <si>
    <t>LIANG SHUJING</t>
  </si>
  <si>
    <t>2023-11-17 09:21:50</t>
  </si>
  <si>
    <t>2023-11-14</t>
  </si>
  <si>
    <t>4252084</t>
  </si>
  <si>
    <t>LIU YUN</t>
  </si>
  <si>
    <t>2023-11-17 09:23:26</t>
  </si>
  <si>
    <t>2023-11-12</t>
  </si>
  <si>
    <t>4243579</t>
  </si>
  <si>
    <t>HUANG YIBIN</t>
  </si>
  <si>
    <t>1328.00</t>
  </si>
  <si>
    <t>2023-11-17 14:28:10</t>
  </si>
  <si>
    <t>2023-11-10</t>
  </si>
  <si>
    <t>4232177</t>
  </si>
  <si>
    <t>REN Haiying,Chen Guoliang</t>
  </si>
  <si>
    <t>2131.00</t>
  </si>
  <si>
    <t>2023-11-13 08:30:42</t>
  </si>
  <si>
    <t>4231741</t>
  </si>
  <si>
    <t>LIU JUN,Huang Haonan</t>
  </si>
  <si>
    <t>2023-11-17 14:33:02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</si>
</sst>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333375</xdr:colOff>
      <xdr:row>56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4489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45263</v>
      </c>
      <c r="G2" s="6">
        <v>45265</v>
      </c>
      <c r="H2" s="4">
        <v>1</v>
      </c>
      <c r="I2" s="4">
        <v>2</v>
      </c>
      <c r="J2" s="4">
        <v>2</v>
      </c>
      <c r="K2" s="4" t="s">
        <v>30</v>
      </c>
      <c r="L2" s="4">
        <v>1328</v>
      </c>
      <c r="M2" s="4">
        <v>1328</v>
      </c>
      <c r="N2" s="4" t="s">
        <v>31</v>
      </c>
      <c r="O2" s="4" t="s">
        <v>32</v>
      </c>
      <c r="P2" s="4" t="s">
        <v>33</v>
      </c>
      <c r="Q2" s="4">
        <v>0</v>
      </c>
      <c r="R2" s="8">
        <v>45240</v>
      </c>
      <c r="S2" s="6">
        <v>45280</v>
      </c>
      <c r="T2" s="4" t="s">
        <v>34</v>
      </c>
      <c r="U2" s="4">
        <v>1328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45262</v>
      </c>
      <c r="G3" s="6">
        <v>45265</v>
      </c>
      <c r="H3" s="4">
        <v>1</v>
      </c>
      <c r="I3" s="4">
        <v>3</v>
      </c>
      <c r="J3" s="4">
        <v>3</v>
      </c>
      <c r="K3" s="4" t="s">
        <v>30</v>
      </c>
      <c r="L3" s="4">
        <v>2131</v>
      </c>
      <c r="M3" s="4">
        <v>2131</v>
      </c>
      <c r="N3" s="4" t="s">
        <v>39</v>
      </c>
      <c r="O3" s="4" t="s">
        <v>32</v>
      </c>
      <c r="P3" s="4" t="s">
        <v>33</v>
      </c>
      <c r="Q3" s="4">
        <v>0</v>
      </c>
      <c r="R3" s="8">
        <v>45240</v>
      </c>
      <c r="S3" s="6">
        <v>45280</v>
      </c>
      <c r="T3" s="4" t="s">
        <v>34</v>
      </c>
      <c r="U3" s="4">
        <v>2131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45263</v>
      </c>
      <c r="G4" s="6">
        <v>45265</v>
      </c>
      <c r="H4" s="4">
        <v>1</v>
      </c>
      <c r="I4" s="4">
        <v>2</v>
      </c>
      <c r="J4" s="4">
        <v>2</v>
      </c>
      <c r="K4" s="4" t="s">
        <v>30</v>
      </c>
      <c r="L4" s="4">
        <v>1328</v>
      </c>
      <c r="M4" s="4">
        <v>1328</v>
      </c>
      <c r="N4" s="4" t="s">
        <v>43</v>
      </c>
      <c r="O4" s="4" t="s">
        <v>32</v>
      </c>
      <c r="P4" s="4" t="s">
        <v>33</v>
      </c>
      <c r="Q4" s="4">
        <v>0</v>
      </c>
      <c r="R4" s="8">
        <v>45242</v>
      </c>
      <c r="S4" s="6">
        <v>45280</v>
      </c>
      <c r="T4" s="4" t="s">
        <v>34</v>
      </c>
      <c r="U4" s="4">
        <v>1328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45263</v>
      </c>
      <c r="G5" s="6">
        <v>45265</v>
      </c>
      <c r="H5" s="4">
        <v>1</v>
      </c>
      <c r="I5" s="4">
        <v>2</v>
      </c>
      <c r="J5" s="4">
        <v>2</v>
      </c>
      <c r="K5" s="4" t="s">
        <v>30</v>
      </c>
      <c r="L5" s="4">
        <v>1306</v>
      </c>
      <c r="M5" s="4">
        <v>1306</v>
      </c>
      <c r="N5" s="4" t="s">
        <v>47</v>
      </c>
      <c r="O5" s="4" t="s">
        <v>32</v>
      </c>
      <c r="P5" s="4" t="s">
        <v>33</v>
      </c>
      <c r="Q5" s="4">
        <v>0</v>
      </c>
      <c r="R5" s="8">
        <v>45244</v>
      </c>
      <c r="S5" s="6">
        <v>45280</v>
      </c>
      <c r="T5" s="4" t="s">
        <v>34</v>
      </c>
      <c r="U5" s="4">
        <v>1306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38</v>
      </c>
      <c r="F6" s="6">
        <v>45263</v>
      </c>
      <c r="G6" s="6">
        <v>45265</v>
      </c>
      <c r="H6" s="4">
        <v>1</v>
      </c>
      <c r="I6" s="4">
        <v>2</v>
      </c>
      <c r="J6" s="4">
        <v>2</v>
      </c>
      <c r="K6" s="4" t="s">
        <v>30</v>
      </c>
      <c r="L6" s="4">
        <v>1306</v>
      </c>
      <c r="M6" s="4">
        <v>1306</v>
      </c>
      <c r="N6" s="4" t="s">
        <v>51</v>
      </c>
      <c r="O6" s="4" t="s">
        <v>32</v>
      </c>
      <c r="P6" s="4" t="s">
        <v>33</v>
      </c>
      <c r="Q6" s="4">
        <v>0</v>
      </c>
      <c r="R6" s="8">
        <v>45246.0000115741</v>
      </c>
      <c r="S6" s="6">
        <v>45280</v>
      </c>
      <c r="T6" s="4" t="s">
        <v>34</v>
      </c>
      <c r="U6" s="4">
        <v>1306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45263</v>
      </c>
      <c r="G7" s="6">
        <v>45265</v>
      </c>
      <c r="H7" s="4">
        <v>1</v>
      </c>
      <c r="I7" s="4">
        <v>2</v>
      </c>
      <c r="J7" s="4">
        <v>2</v>
      </c>
      <c r="K7" s="4" t="s">
        <v>30</v>
      </c>
      <c r="L7" s="4">
        <v>1306</v>
      </c>
      <c r="M7" s="4">
        <v>1306</v>
      </c>
      <c r="N7" s="4" t="s">
        <v>55</v>
      </c>
      <c r="O7" s="4" t="s">
        <v>32</v>
      </c>
      <c r="P7" s="4" t="s">
        <v>33</v>
      </c>
      <c r="Q7" s="4">
        <v>0</v>
      </c>
      <c r="R7" s="8">
        <v>45246</v>
      </c>
      <c r="S7" s="6">
        <v>45280</v>
      </c>
      <c r="T7" s="4" t="s">
        <v>34</v>
      </c>
      <c r="U7" s="4">
        <v>1306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28</v>
      </c>
      <c r="E8" s="4" t="s">
        <v>38</v>
      </c>
      <c r="F8" s="6">
        <v>45263</v>
      </c>
      <c r="G8" s="6">
        <v>45265</v>
      </c>
      <c r="H8" s="4">
        <v>1</v>
      </c>
      <c r="I8" s="4">
        <v>2</v>
      </c>
      <c r="J8" s="4">
        <v>2</v>
      </c>
      <c r="K8" s="4" t="s">
        <v>30</v>
      </c>
      <c r="L8" s="4">
        <v>1318</v>
      </c>
      <c r="M8" s="4">
        <v>1318</v>
      </c>
      <c r="N8" s="4" t="s">
        <v>59</v>
      </c>
      <c r="O8" s="4" t="s">
        <v>32</v>
      </c>
      <c r="P8" s="4" t="s">
        <v>33</v>
      </c>
      <c r="Q8" s="4">
        <v>0</v>
      </c>
      <c r="R8" s="8">
        <v>45246</v>
      </c>
      <c r="S8" s="6">
        <v>45280</v>
      </c>
      <c r="T8" s="4" t="s">
        <v>34</v>
      </c>
      <c r="U8" s="4">
        <v>1318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28</v>
      </c>
      <c r="E9" s="4" t="s">
        <v>38</v>
      </c>
      <c r="F9" s="6">
        <v>45263</v>
      </c>
      <c r="G9" s="6">
        <v>45265</v>
      </c>
      <c r="H9" s="4">
        <v>1</v>
      </c>
      <c r="I9" s="4">
        <v>2</v>
      </c>
      <c r="J9" s="4">
        <v>2</v>
      </c>
      <c r="K9" s="4" t="s">
        <v>30</v>
      </c>
      <c r="L9" s="4">
        <v>1318</v>
      </c>
      <c r="M9" s="4">
        <v>1318</v>
      </c>
      <c r="N9" s="4" t="s">
        <v>63</v>
      </c>
      <c r="O9" s="4" t="s">
        <v>32</v>
      </c>
      <c r="P9" s="4" t="s">
        <v>33</v>
      </c>
      <c r="Q9" s="4">
        <v>0</v>
      </c>
      <c r="R9" s="8">
        <v>45247.0000115741</v>
      </c>
      <c r="S9" s="6">
        <v>45280</v>
      </c>
      <c r="T9" s="4" t="s">
        <v>34</v>
      </c>
      <c r="U9" s="4">
        <v>1318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28</v>
      </c>
      <c r="E10" s="4" t="s">
        <v>38</v>
      </c>
      <c r="F10" s="6">
        <v>45263</v>
      </c>
      <c r="G10" s="6">
        <v>45265</v>
      </c>
      <c r="H10" s="4">
        <v>1</v>
      </c>
      <c r="I10" s="4">
        <v>2</v>
      </c>
      <c r="J10" s="4">
        <v>2</v>
      </c>
      <c r="K10" s="4" t="s">
        <v>30</v>
      </c>
      <c r="L10" s="4">
        <v>1318</v>
      </c>
      <c r="M10" s="4">
        <v>1318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45252.0000115741</v>
      </c>
      <c r="S10" s="6">
        <v>45280</v>
      </c>
      <c r="T10" s="4" t="s">
        <v>34</v>
      </c>
      <c r="U10" s="4">
        <v>1318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45262</v>
      </c>
      <c r="G11" s="6">
        <v>45265</v>
      </c>
      <c r="H11" s="4">
        <v>1</v>
      </c>
      <c r="I11" s="4">
        <v>3</v>
      </c>
      <c r="J11" s="4">
        <v>3</v>
      </c>
      <c r="K11" s="4" t="s">
        <v>30</v>
      </c>
      <c r="L11" s="4">
        <v>2838</v>
      </c>
      <c r="M11" s="4">
        <v>2838</v>
      </c>
      <c r="N11" s="4" t="s">
        <v>73</v>
      </c>
      <c r="O11" s="4" t="s">
        <v>32</v>
      </c>
      <c r="P11" s="4" t="s">
        <v>33</v>
      </c>
      <c r="Q11" s="4">
        <v>0</v>
      </c>
      <c r="R11" s="8">
        <v>45253</v>
      </c>
      <c r="S11" s="6">
        <v>45280</v>
      </c>
      <c r="T11" s="4" t="s">
        <v>34</v>
      </c>
      <c r="U11" s="4">
        <v>2838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45262</v>
      </c>
      <c r="G12" s="6">
        <v>45265</v>
      </c>
      <c r="H12" s="4">
        <v>3</v>
      </c>
      <c r="I12" s="4">
        <v>3</v>
      </c>
      <c r="J12" s="4">
        <v>9</v>
      </c>
      <c r="K12" s="4" t="s">
        <v>30</v>
      </c>
      <c r="L12" s="4">
        <v>8112</v>
      </c>
      <c r="M12" s="4">
        <v>8112</v>
      </c>
      <c r="N12" s="4" t="s">
        <v>77</v>
      </c>
      <c r="O12" s="4" t="s">
        <v>32</v>
      </c>
      <c r="P12" s="4" t="s">
        <v>33</v>
      </c>
      <c r="Q12" s="4">
        <v>0</v>
      </c>
      <c r="R12" s="8">
        <v>45256.0000115741</v>
      </c>
      <c r="S12" s="6">
        <v>45280</v>
      </c>
      <c r="T12" s="4" t="s">
        <v>34</v>
      </c>
      <c r="U12" s="4">
        <v>8112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45264</v>
      </c>
      <c r="G13" s="6">
        <v>45265</v>
      </c>
      <c r="H13" s="4">
        <v>1</v>
      </c>
      <c r="I13" s="4">
        <v>1</v>
      </c>
      <c r="J13" s="4">
        <v>1</v>
      </c>
      <c r="K13" s="4" t="s">
        <v>30</v>
      </c>
      <c r="L13" s="4">
        <v>387.1</v>
      </c>
      <c r="M13" s="4">
        <v>387.1</v>
      </c>
      <c r="N13" s="4" t="s">
        <v>83</v>
      </c>
      <c r="O13" s="4" t="s">
        <v>32</v>
      </c>
      <c r="P13" s="4" t="s">
        <v>33</v>
      </c>
      <c r="Q13" s="4">
        <v>0</v>
      </c>
      <c r="R13" s="8">
        <v>45264</v>
      </c>
      <c r="S13" s="6">
        <v>45280</v>
      </c>
      <c r="T13" s="4" t="s">
        <v>34</v>
      </c>
      <c r="U13" s="4">
        <v>387.1</v>
      </c>
      <c r="V13" s="4">
        <v>0</v>
      </c>
      <c r="W13" s="4">
        <v>0</v>
      </c>
      <c r="X13" s="4" t="s">
        <v>75</v>
      </c>
      <c r="Y13" s="4" t="s">
        <v>75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81</v>
      </c>
      <c r="E14" s="4" t="s">
        <v>85</v>
      </c>
      <c r="F14" s="6">
        <v>45264</v>
      </c>
      <c r="G14" s="6">
        <v>45265</v>
      </c>
      <c r="H14" s="4">
        <v>1</v>
      </c>
      <c r="I14" s="4">
        <v>1</v>
      </c>
      <c r="J14" s="4">
        <v>1</v>
      </c>
      <c r="K14" s="4" t="s">
        <v>30</v>
      </c>
      <c r="L14" s="4">
        <v>427</v>
      </c>
      <c r="M14" s="4">
        <v>427</v>
      </c>
      <c r="N14" s="4" t="s">
        <v>86</v>
      </c>
      <c r="O14" s="4" t="s">
        <v>32</v>
      </c>
      <c r="P14" s="4" t="s">
        <v>33</v>
      </c>
      <c r="Q14" s="4">
        <v>0</v>
      </c>
      <c r="R14" s="8">
        <v>45264</v>
      </c>
      <c r="S14" s="6">
        <v>45280</v>
      </c>
      <c r="T14" s="4" t="s">
        <v>34</v>
      </c>
      <c r="U14" s="4">
        <v>427</v>
      </c>
      <c r="V14" s="4">
        <v>0</v>
      </c>
      <c r="W14" s="4">
        <v>0</v>
      </c>
      <c r="X14" s="4" t="s">
        <v>75</v>
      </c>
      <c r="Y14" s="4" t="s">
        <v>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2" sqref="A22:D2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5">
        <v>999228405153805</v>
      </c>
      <c r="B2" s="6">
        <v>45263</v>
      </c>
      <c r="C2" s="6">
        <v>45265</v>
      </c>
      <c r="D2" s="4">
        <v>1328</v>
      </c>
      <c r="E2" s="4" t="str">
        <f>VLOOKUP(A2,HOP!A:L,12,0)</f>
        <v>1328.00</v>
      </c>
      <c r="F2" s="4" t="str">
        <f>VLOOKUP(A2,HOP!A:C,3,0)</f>
        <v>4231741</v>
      </c>
      <c r="G2" s="4">
        <f>D2-E2</f>
        <v>0</v>
      </c>
      <c r="H2" s="4" t="str">
        <f>$H$1&amp;F2</f>
        <v>，4231741</v>
      </c>
      <c r="I2" s="4" t="str">
        <f>VLOOKUP(A2,HOP!A:U,21,0)</f>
        <v>直连</v>
      </c>
    </row>
    <row r="3" s="4" customFormat="1" spans="1:9">
      <c r="A3" s="5">
        <v>999228412872908</v>
      </c>
      <c r="B3" s="6">
        <v>45262</v>
      </c>
      <c r="C3" s="6">
        <v>45265</v>
      </c>
      <c r="D3" s="4">
        <v>2131</v>
      </c>
      <c r="E3" s="4" t="str">
        <f>VLOOKUP(A3,HOP!A:L,12,0)</f>
        <v>2131.00</v>
      </c>
      <c r="F3" s="4" t="str">
        <f>VLOOKUP(A3,HOP!A:C,3,0)</f>
        <v>4232177</v>
      </c>
      <c r="G3" s="4">
        <f t="shared" ref="G3:G14" si="0">D3-E3</f>
        <v>0</v>
      </c>
      <c r="H3" s="4" t="str">
        <f t="shared" ref="H3:H14" si="1">$H$1&amp;F3</f>
        <v>，4232177</v>
      </c>
      <c r="I3" s="4" t="str">
        <f>VLOOKUP(A3,HOP!A:U,21,0)</f>
        <v>直连</v>
      </c>
    </row>
    <row r="4" s="4" customFormat="1" spans="1:9">
      <c r="A4" s="5">
        <v>999228442767918</v>
      </c>
      <c r="B4" s="6">
        <v>45263</v>
      </c>
      <c r="C4" s="6">
        <v>45265</v>
      </c>
      <c r="D4" s="4">
        <v>1328</v>
      </c>
      <c r="E4" s="4" t="str">
        <f>VLOOKUP(A4,HOP!A:L,12,0)</f>
        <v>1328.00</v>
      </c>
      <c r="F4" s="4" t="str">
        <f>VLOOKUP(A4,HOP!A:C,3,0)</f>
        <v>4243579</v>
      </c>
      <c r="G4" s="4">
        <f t="shared" si="0"/>
        <v>0</v>
      </c>
      <c r="H4" s="4" t="str">
        <f t="shared" si="1"/>
        <v>，4243579</v>
      </c>
      <c r="I4" s="4" t="str">
        <f>VLOOKUP(A4,HOP!A:U,21,0)</f>
        <v>直连</v>
      </c>
    </row>
    <row r="5" s="4" customFormat="1" spans="1:9">
      <c r="A5" s="5">
        <v>999228468250106</v>
      </c>
      <c r="B5" s="6">
        <v>45263</v>
      </c>
      <c r="C5" s="6">
        <v>45265</v>
      </c>
      <c r="D5" s="4">
        <v>1306</v>
      </c>
      <c r="E5" s="4" t="str">
        <f>VLOOKUP(A5,HOP!A:L,12,0)</f>
        <v>1306.00</v>
      </c>
      <c r="F5" s="4" t="str">
        <f>VLOOKUP(A5,HOP!A:C,3,0)</f>
        <v>4252084</v>
      </c>
      <c r="G5" s="4">
        <f t="shared" si="0"/>
        <v>0</v>
      </c>
      <c r="H5" s="4" t="str">
        <f t="shared" si="1"/>
        <v>，4252084</v>
      </c>
      <c r="I5" s="4" t="str">
        <f>VLOOKUP(A5,HOP!A:U,21,0)</f>
        <v>直连</v>
      </c>
    </row>
    <row r="6" s="4" customFormat="1" spans="1:9">
      <c r="A6" s="5">
        <v>999228498659205</v>
      </c>
      <c r="B6" s="6">
        <v>45263</v>
      </c>
      <c r="C6" s="6">
        <v>45265</v>
      </c>
      <c r="D6" s="4">
        <v>1306</v>
      </c>
      <c r="E6" s="4" t="str">
        <f>VLOOKUP(A6,HOP!A:L,12,0)</f>
        <v>1306.00</v>
      </c>
      <c r="F6" s="4" t="str">
        <f>VLOOKUP(A6,HOP!A:C,3,0)</f>
        <v>4265640</v>
      </c>
      <c r="G6" s="4">
        <f t="shared" si="0"/>
        <v>0</v>
      </c>
      <c r="H6" s="4" t="str">
        <f t="shared" si="1"/>
        <v>，4265640</v>
      </c>
      <c r="I6" s="4" t="str">
        <f>VLOOKUP(A6,HOP!A:U,21,0)</f>
        <v>直连</v>
      </c>
    </row>
    <row r="7" s="4" customFormat="1" spans="1:9">
      <c r="A7" s="5">
        <v>999228498713681</v>
      </c>
      <c r="B7" s="6">
        <v>45263</v>
      </c>
      <c r="C7" s="6">
        <v>45265</v>
      </c>
      <c r="D7" s="4">
        <v>1306</v>
      </c>
      <c r="E7" s="4" t="str">
        <f>VLOOKUP(A7,HOP!A:L,12,0)</f>
        <v>1306.00</v>
      </c>
      <c r="F7" s="4" t="str">
        <f>VLOOKUP(A7,HOP!A:C,3,0)</f>
        <v>4265671</v>
      </c>
      <c r="G7" s="4">
        <f t="shared" si="0"/>
        <v>0</v>
      </c>
      <c r="H7" s="4" t="str">
        <f t="shared" si="1"/>
        <v>，4265671</v>
      </c>
      <c r="I7" s="4" t="str">
        <f>VLOOKUP(A7,HOP!A:U,21,0)</f>
        <v>直连</v>
      </c>
    </row>
    <row r="8" s="4" customFormat="1" spans="1:9">
      <c r="A8" s="5">
        <v>999228500676603</v>
      </c>
      <c r="B8" s="6">
        <v>45263</v>
      </c>
      <c r="C8" s="6">
        <v>45265</v>
      </c>
      <c r="D8" s="4">
        <v>1318</v>
      </c>
      <c r="E8" s="4" t="str">
        <f>VLOOKUP(A8,HOP!A:L,12,0)</f>
        <v>1318.00</v>
      </c>
      <c r="F8" s="4" t="str">
        <f>VLOOKUP(A8,HOP!A:C,3,0)</f>
        <v>4266611</v>
      </c>
      <c r="G8" s="4">
        <f t="shared" si="0"/>
        <v>0</v>
      </c>
      <c r="H8" s="4" t="str">
        <f t="shared" si="1"/>
        <v>，4266611</v>
      </c>
      <c r="I8" s="4" t="str">
        <f>VLOOKUP(A8,HOP!A:U,21,0)</f>
        <v>直连</v>
      </c>
    </row>
    <row r="9" s="4" customFormat="1" spans="1:9">
      <c r="A9" s="5">
        <v>999228520730573</v>
      </c>
      <c r="B9" s="6">
        <v>45263</v>
      </c>
      <c r="C9" s="6">
        <v>45265</v>
      </c>
      <c r="D9" s="4">
        <v>1318</v>
      </c>
      <c r="E9" s="4" t="str">
        <f>VLOOKUP(A9,HOP!A:L,12,0)</f>
        <v>1318.00</v>
      </c>
      <c r="F9" s="4" t="str">
        <f>VLOOKUP(A9,HOP!A:C,3,0)</f>
        <v>4270974</v>
      </c>
      <c r="G9" s="4">
        <f t="shared" si="0"/>
        <v>0</v>
      </c>
      <c r="H9" s="4" t="str">
        <f t="shared" si="1"/>
        <v>，4270974</v>
      </c>
      <c r="I9" s="4" t="str">
        <f>VLOOKUP(A9,HOP!A:U,21,0)</f>
        <v>直连</v>
      </c>
    </row>
    <row r="10" s="4" customFormat="1" spans="1:9">
      <c r="A10" s="5">
        <v>999228587316269</v>
      </c>
      <c r="B10" s="6">
        <v>45263</v>
      </c>
      <c r="C10" s="6">
        <v>45265</v>
      </c>
      <c r="D10" s="4">
        <v>1318</v>
      </c>
      <c r="E10" s="4" t="str">
        <f>VLOOKUP(A10,HOP!A:L,12,0)</f>
        <v>1318.00</v>
      </c>
      <c r="F10" s="4" t="str">
        <f>VLOOKUP(A10,HOP!A:C,3,0)</f>
        <v>4305377</v>
      </c>
      <c r="G10" s="4">
        <f t="shared" si="0"/>
        <v>0</v>
      </c>
      <c r="H10" s="4" t="str">
        <f t="shared" si="1"/>
        <v>，4305377</v>
      </c>
      <c r="I10" s="4" t="str">
        <f>VLOOKUP(A10,HOP!A:U,21,0)</f>
        <v>直连</v>
      </c>
    </row>
    <row r="11" s="4" customFormat="1" spans="1:9">
      <c r="A11" s="5">
        <v>999228603193175</v>
      </c>
      <c r="B11" s="6">
        <v>45262</v>
      </c>
      <c r="C11" s="6">
        <v>45265</v>
      </c>
      <c r="D11" s="4">
        <v>2838</v>
      </c>
      <c r="E11" s="4" t="str">
        <f>VLOOKUP(A11,HOP!A:L,12,0)</f>
        <v>2838.00</v>
      </c>
      <c r="F11" s="4" t="str">
        <f>VLOOKUP(A11,HOP!A:C,3,0)</f>
        <v>4312003</v>
      </c>
      <c r="G11" s="4">
        <f t="shared" si="0"/>
        <v>0</v>
      </c>
      <c r="H11" s="4" t="str">
        <f t="shared" si="1"/>
        <v>，4312003</v>
      </c>
      <c r="I11" s="4" t="str">
        <f>VLOOKUP(A11,HOP!A:U,21,0)</f>
        <v>直连</v>
      </c>
    </row>
    <row r="12" s="4" customFormat="1" spans="1:9">
      <c r="A12" s="5">
        <v>999228671068098</v>
      </c>
      <c r="B12" s="6">
        <v>45262</v>
      </c>
      <c r="C12" s="6">
        <v>45265</v>
      </c>
      <c r="D12" s="4">
        <v>8112</v>
      </c>
      <c r="E12" s="4" t="str">
        <f>VLOOKUP(A12,HOP!A:L,12,0)</f>
        <v>8112.00</v>
      </c>
      <c r="F12" s="4" t="str">
        <f>VLOOKUP(A12,HOP!A:C,3,0)</f>
        <v>4327928</v>
      </c>
      <c r="G12" s="4">
        <f t="shared" si="0"/>
        <v>0</v>
      </c>
      <c r="H12" s="4" t="str">
        <f t="shared" si="1"/>
        <v>，4327928</v>
      </c>
      <c r="I12" s="4" t="str">
        <f>VLOOKUP(A12,HOP!A:U,21,0)</f>
        <v>直连</v>
      </c>
    </row>
    <row r="13" s="4" customFormat="1" hidden="1" spans="1:10">
      <c r="A13" s="5">
        <v>999229299124813</v>
      </c>
      <c r="B13" s="6">
        <v>45264</v>
      </c>
      <c r="C13" s="6">
        <v>45265</v>
      </c>
      <c r="D13" s="4">
        <v>387.1</v>
      </c>
      <c r="E13" s="7">
        <v>387.1</v>
      </c>
      <c r="F13" s="9" t="s">
        <v>89</v>
      </c>
      <c r="G13" s="4">
        <f t="shared" si="0"/>
        <v>0</v>
      </c>
      <c r="H13" s="4" t="str">
        <f t="shared" si="1"/>
        <v>，202312041344000068</v>
      </c>
      <c r="I13" s="4" t="e">
        <f>VLOOKUP(A13,HOP!A:U,21,0)</f>
        <v>#N/A</v>
      </c>
      <c r="J13" s="4">
        <v>12.4</v>
      </c>
    </row>
    <row r="14" s="4" customFormat="1" hidden="1" spans="1:10">
      <c r="A14" s="5">
        <v>999229302131589</v>
      </c>
      <c r="B14" s="6">
        <v>45264</v>
      </c>
      <c r="C14" s="6">
        <v>45265</v>
      </c>
      <c r="D14" s="4">
        <v>427</v>
      </c>
      <c r="E14" s="7">
        <v>427</v>
      </c>
      <c r="F14" s="9" t="s">
        <v>90</v>
      </c>
      <c r="G14" s="4">
        <f t="shared" si="0"/>
        <v>0</v>
      </c>
      <c r="H14" s="4" t="str">
        <f t="shared" si="1"/>
        <v>，202312041646530077</v>
      </c>
      <c r="I14" s="4" t="e">
        <f>VLOOKUP(A14,HOP!A:U,21,0)</f>
        <v>#N/A</v>
      </c>
      <c r="J14" s="4">
        <v>12.4</v>
      </c>
    </row>
    <row r="16" spans="4:4">
      <c r="D16" s="4">
        <f>SUM(D2:D15)</f>
        <v>24423.1</v>
      </c>
    </row>
    <row r="22" spans="1:4">
      <c r="A22" s="4" t="s">
        <v>91</v>
      </c>
      <c r="C22" s="4">
        <v>23609</v>
      </c>
      <c r="D22" s="4">
        <v>25833.8</v>
      </c>
    </row>
    <row r="23" spans="1:4">
      <c r="A23" s="4" t="s">
        <v>92</v>
      </c>
      <c r="C23" s="4">
        <v>814.1</v>
      </c>
      <c r="D23" s="4">
        <v>890.82</v>
      </c>
    </row>
    <row r="24" spans="1:4">
      <c r="A24" s="4" t="s">
        <v>93</v>
      </c>
      <c r="C24" s="4">
        <f>SUBTOTAL(9,C22:C23)</f>
        <v>24423.1</v>
      </c>
      <c r="D24" s="4">
        <f>SUBTOTAL(9,D22:D23)</f>
        <v>26724.62</v>
      </c>
    </row>
    <row r="25" spans="1:1">
      <c r="A25" s="4" t="s">
        <v>94</v>
      </c>
    </row>
  </sheetData>
  <autoFilter ref="A1:XFD16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3">
        <v>999228671068098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999228603193175</v>
      </c>
      <c r="B3" s="1" t="s">
        <v>132</v>
      </c>
      <c r="C3" s="1" t="s">
        <v>133</v>
      </c>
      <c r="D3" s="1" t="s">
        <v>116</v>
      </c>
      <c r="E3" s="1" t="s">
        <v>134</v>
      </c>
      <c r="F3" s="1" t="s">
        <v>118</v>
      </c>
      <c r="G3" s="1" t="s">
        <v>119</v>
      </c>
      <c r="H3" s="1" t="s">
        <v>120</v>
      </c>
      <c r="I3" s="1" t="s">
        <v>135</v>
      </c>
      <c r="J3" s="1" t="s">
        <v>122</v>
      </c>
      <c r="K3" s="1" t="s">
        <v>135</v>
      </c>
      <c r="L3" s="1" t="s">
        <v>135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136</v>
      </c>
      <c r="S3" s="1" t="s">
        <v>128</v>
      </c>
      <c r="T3" s="1" t="s">
        <v>129</v>
      </c>
      <c r="U3" s="1" t="s">
        <v>130</v>
      </c>
      <c r="V3" s="1" t="s">
        <v>131</v>
      </c>
    </row>
    <row r="4" s="1" customFormat="1" spans="1:22">
      <c r="A4" s="3">
        <v>999228587316269</v>
      </c>
      <c r="B4" s="1" t="s">
        <v>137</v>
      </c>
      <c r="C4" s="1" t="s">
        <v>138</v>
      </c>
      <c r="D4" s="1" t="s">
        <v>139</v>
      </c>
      <c r="E4" s="1" t="s">
        <v>140</v>
      </c>
      <c r="F4" s="1" t="s">
        <v>141</v>
      </c>
      <c r="G4" s="1" t="s">
        <v>119</v>
      </c>
      <c r="H4" s="1" t="s">
        <v>120</v>
      </c>
      <c r="I4" s="1" t="s">
        <v>142</v>
      </c>
      <c r="J4" s="1" t="s">
        <v>122</v>
      </c>
      <c r="K4" s="1" t="s">
        <v>142</v>
      </c>
      <c r="L4" s="1" t="s">
        <v>142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143</v>
      </c>
      <c r="S4" s="1" t="s">
        <v>128</v>
      </c>
      <c r="T4" s="1" t="s">
        <v>129</v>
      </c>
      <c r="U4" s="1" t="s">
        <v>130</v>
      </c>
      <c r="V4" s="1" t="s">
        <v>131</v>
      </c>
    </row>
    <row r="5" s="1" customFormat="1" spans="1:22">
      <c r="A5" s="3">
        <v>999228520730573</v>
      </c>
      <c r="B5" s="1" t="s">
        <v>144</v>
      </c>
      <c r="C5" s="1" t="s">
        <v>145</v>
      </c>
      <c r="D5" s="1" t="s">
        <v>139</v>
      </c>
      <c r="E5" s="1" t="s">
        <v>146</v>
      </c>
      <c r="F5" s="1" t="s">
        <v>141</v>
      </c>
      <c r="G5" s="1" t="s">
        <v>119</v>
      </c>
      <c r="H5" s="1" t="s">
        <v>120</v>
      </c>
      <c r="I5" s="1" t="s">
        <v>142</v>
      </c>
      <c r="J5" s="1" t="s">
        <v>122</v>
      </c>
      <c r="K5" s="1" t="s">
        <v>142</v>
      </c>
      <c r="L5" s="1" t="s">
        <v>142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147</v>
      </c>
      <c r="S5" s="1" t="s">
        <v>128</v>
      </c>
      <c r="T5" s="1" t="s">
        <v>129</v>
      </c>
      <c r="U5" s="1" t="s">
        <v>130</v>
      </c>
      <c r="V5" s="1" t="s">
        <v>131</v>
      </c>
    </row>
    <row r="6" s="1" customFormat="1" spans="1:22">
      <c r="A6" s="3">
        <v>999228500676603</v>
      </c>
      <c r="B6" s="1" t="s">
        <v>148</v>
      </c>
      <c r="C6" s="1" t="s">
        <v>149</v>
      </c>
      <c r="D6" s="1" t="s">
        <v>139</v>
      </c>
      <c r="E6" s="1" t="s">
        <v>150</v>
      </c>
      <c r="F6" s="1" t="s">
        <v>141</v>
      </c>
      <c r="G6" s="1" t="s">
        <v>119</v>
      </c>
      <c r="H6" s="1" t="s">
        <v>120</v>
      </c>
      <c r="I6" s="1" t="s">
        <v>142</v>
      </c>
      <c r="J6" s="1" t="s">
        <v>122</v>
      </c>
      <c r="K6" s="1" t="s">
        <v>142</v>
      </c>
      <c r="L6" s="1" t="s">
        <v>142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151</v>
      </c>
      <c r="S6" s="1" t="s">
        <v>128</v>
      </c>
      <c r="T6" s="1" t="s">
        <v>129</v>
      </c>
      <c r="U6" s="1" t="s">
        <v>130</v>
      </c>
      <c r="V6" s="1" t="s">
        <v>131</v>
      </c>
    </row>
    <row r="7" s="1" customFormat="1" spans="1:22">
      <c r="A7" s="3">
        <v>999228498713681</v>
      </c>
      <c r="B7" s="1" t="s">
        <v>148</v>
      </c>
      <c r="C7" s="1" t="s">
        <v>152</v>
      </c>
      <c r="D7" s="1" t="s">
        <v>139</v>
      </c>
      <c r="E7" s="1" t="s">
        <v>153</v>
      </c>
      <c r="F7" s="1" t="s">
        <v>141</v>
      </c>
      <c r="G7" s="1" t="s">
        <v>119</v>
      </c>
      <c r="H7" s="1" t="s">
        <v>120</v>
      </c>
      <c r="I7" s="1" t="s">
        <v>154</v>
      </c>
      <c r="J7" s="1" t="s">
        <v>122</v>
      </c>
      <c r="K7" s="1" t="s">
        <v>154</v>
      </c>
      <c r="L7" s="1" t="s">
        <v>154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155</v>
      </c>
      <c r="S7" s="1" t="s">
        <v>128</v>
      </c>
      <c r="T7" s="1" t="s">
        <v>129</v>
      </c>
      <c r="U7" s="1" t="s">
        <v>130</v>
      </c>
      <c r="V7" s="1" t="s">
        <v>131</v>
      </c>
    </row>
    <row r="8" s="1" customFormat="1" spans="1:22">
      <c r="A8" s="3">
        <v>999228498659205</v>
      </c>
      <c r="B8" s="1" t="s">
        <v>148</v>
      </c>
      <c r="C8" s="1" t="s">
        <v>156</v>
      </c>
      <c r="D8" s="1" t="s">
        <v>139</v>
      </c>
      <c r="E8" s="1" t="s">
        <v>157</v>
      </c>
      <c r="F8" s="1" t="s">
        <v>141</v>
      </c>
      <c r="G8" s="1" t="s">
        <v>119</v>
      </c>
      <c r="H8" s="1" t="s">
        <v>120</v>
      </c>
      <c r="I8" s="1" t="s">
        <v>154</v>
      </c>
      <c r="J8" s="1" t="s">
        <v>122</v>
      </c>
      <c r="K8" s="1" t="s">
        <v>154</v>
      </c>
      <c r="L8" s="1" t="s">
        <v>154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158</v>
      </c>
      <c r="S8" s="1" t="s">
        <v>128</v>
      </c>
      <c r="T8" s="1" t="s">
        <v>129</v>
      </c>
      <c r="U8" s="1" t="s">
        <v>130</v>
      </c>
      <c r="V8" s="1" t="s">
        <v>131</v>
      </c>
    </row>
    <row r="9" s="1" customFormat="1" spans="1:22">
      <c r="A9" s="3">
        <v>999228468250106</v>
      </c>
      <c r="B9" s="1" t="s">
        <v>159</v>
      </c>
      <c r="C9" s="1" t="s">
        <v>160</v>
      </c>
      <c r="D9" s="1" t="s">
        <v>139</v>
      </c>
      <c r="E9" s="1" t="s">
        <v>161</v>
      </c>
      <c r="F9" s="1" t="s">
        <v>141</v>
      </c>
      <c r="G9" s="1" t="s">
        <v>119</v>
      </c>
      <c r="H9" s="1" t="s">
        <v>120</v>
      </c>
      <c r="I9" s="1" t="s">
        <v>154</v>
      </c>
      <c r="J9" s="1" t="s">
        <v>122</v>
      </c>
      <c r="K9" s="1" t="s">
        <v>154</v>
      </c>
      <c r="L9" s="1" t="s">
        <v>154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162</v>
      </c>
      <c r="S9" s="1" t="s">
        <v>128</v>
      </c>
      <c r="T9" s="1" t="s">
        <v>129</v>
      </c>
      <c r="U9" s="1" t="s">
        <v>130</v>
      </c>
      <c r="V9" s="1" t="s">
        <v>131</v>
      </c>
    </row>
    <row r="10" s="1" customFormat="1" spans="1:22">
      <c r="A10" s="3">
        <v>999228442767918</v>
      </c>
      <c r="B10" s="1" t="s">
        <v>163</v>
      </c>
      <c r="C10" s="1" t="s">
        <v>164</v>
      </c>
      <c r="D10" s="1" t="s">
        <v>139</v>
      </c>
      <c r="E10" s="1" t="s">
        <v>165</v>
      </c>
      <c r="F10" s="1" t="s">
        <v>141</v>
      </c>
      <c r="G10" s="1" t="s">
        <v>119</v>
      </c>
      <c r="H10" s="1" t="s">
        <v>120</v>
      </c>
      <c r="I10" s="1" t="s">
        <v>166</v>
      </c>
      <c r="J10" s="1" t="s">
        <v>122</v>
      </c>
      <c r="K10" s="1" t="s">
        <v>166</v>
      </c>
      <c r="L10" s="1" t="s">
        <v>166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167</v>
      </c>
      <c r="S10" s="1" t="s">
        <v>128</v>
      </c>
      <c r="T10" s="1" t="s">
        <v>129</v>
      </c>
      <c r="U10" s="1" t="s">
        <v>130</v>
      </c>
      <c r="V10" s="1" t="s">
        <v>131</v>
      </c>
    </row>
    <row r="11" s="1" customFormat="1" spans="1:22">
      <c r="A11" s="3">
        <v>999228412872908</v>
      </c>
      <c r="B11" s="1" t="s">
        <v>168</v>
      </c>
      <c r="C11" s="1" t="s">
        <v>169</v>
      </c>
      <c r="D11" s="1" t="s">
        <v>139</v>
      </c>
      <c r="E11" s="1" t="s">
        <v>170</v>
      </c>
      <c r="F11" s="1" t="s">
        <v>118</v>
      </c>
      <c r="G11" s="1" t="s">
        <v>119</v>
      </c>
      <c r="H11" s="1" t="s">
        <v>120</v>
      </c>
      <c r="I11" s="1" t="s">
        <v>171</v>
      </c>
      <c r="J11" s="1" t="s">
        <v>122</v>
      </c>
      <c r="K11" s="1" t="s">
        <v>171</v>
      </c>
      <c r="L11" s="1" t="s">
        <v>171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172</v>
      </c>
      <c r="S11" s="1" t="s">
        <v>128</v>
      </c>
      <c r="T11" s="1" t="s">
        <v>129</v>
      </c>
      <c r="U11" s="1" t="s">
        <v>130</v>
      </c>
      <c r="V11" s="1" t="s">
        <v>131</v>
      </c>
    </row>
    <row r="12" s="1" customFormat="1" spans="1:22">
      <c r="A12" s="3">
        <v>999228405153805</v>
      </c>
      <c r="B12" s="1" t="s">
        <v>168</v>
      </c>
      <c r="C12" s="1" t="s">
        <v>173</v>
      </c>
      <c r="D12" s="1" t="s">
        <v>139</v>
      </c>
      <c r="E12" s="1" t="s">
        <v>174</v>
      </c>
      <c r="F12" s="1" t="s">
        <v>141</v>
      </c>
      <c r="G12" s="1" t="s">
        <v>119</v>
      </c>
      <c r="H12" s="1" t="s">
        <v>120</v>
      </c>
      <c r="I12" s="1" t="s">
        <v>166</v>
      </c>
      <c r="J12" s="1" t="s">
        <v>122</v>
      </c>
      <c r="K12" s="1" t="s">
        <v>166</v>
      </c>
      <c r="L12" s="1" t="s">
        <v>166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175</v>
      </c>
      <c r="S12" s="1" t="s">
        <v>128</v>
      </c>
      <c r="T12" s="1" t="s">
        <v>129</v>
      </c>
      <c r="U12" s="1" t="s">
        <v>130</v>
      </c>
      <c r="V12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2023-12-20T01:18:29Z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