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<sst xmlns="http://schemas.openxmlformats.org/spreadsheetml/2006/main" count="319" uniqueCount="168">
  <si>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</si>
  <si>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</si>
  <si>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</si>
  <si>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</si>
  <si>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</si>
  <si>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</si>
  <si>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</si>
  <si>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</si>
  <si>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</si>
  <si>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</si>
  <si>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</si>
  <si>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</si>
  <si>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</si>
  <si>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</si>
  <si>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</si>
  <si>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</si>
  <si>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</si>
  <si>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</si>
  <si>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</si>
  <si>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</si>
  <si>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</si>
  <si>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</si>
  <si>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</si>
  <si>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</si>
  <si>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</si>
  <si>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999228241674527	</t>
  </si>
  <si>
    <t>Ctrip</t>
  </si>
  <si>
    <t>正常</t>
  </si>
  <si>
    <t>[芭堤雅]麦克花园度假酒店(Mike Garden Resort)(39614761)</t>
  </si>
  <si>
    <t>高级房&lt;2人入住&gt;&lt;不退款&gt;</t>
  </si>
  <si>
    <t>USD</t>
  </si>
  <si>
    <t>THAEWKLANG/PAWADI</t>
  </si>
  <si>
    <t>CA5326231220USD</t>
  </si>
  <si>
    <t>未提现</t>
  </si>
  <si>
    <t>携程开票</t>
  </si>
  <si>
    <t xml:space="preserve">4163125	</t>
  </si>
  <si>
    <t xml:space="preserve">-113998297|113998297	</t>
  </si>
  <si>
    <t xml:space="preserve">999228263827015	</t>
  </si>
  <si>
    <t>[马德里]文殊特莱托斯04酒店(One Shot Recoletos 04)(39051030)</t>
  </si>
  <si>
    <t>标准房&lt;2人入住&gt;&lt;无早&gt;</t>
  </si>
  <si>
    <t>Gonzalez flores/Miroslava</t>
  </si>
  <si>
    <t xml:space="preserve">4167054	</t>
  </si>
  <si>
    <t xml:space="preserve">114296317|114296317	</t>
  </si>
  <si>
    <t xml:space="preserve">999228370152586	</t>
  </si>
  <si>
    <t>[伦敦]伦勃朗住宿(The Rembrandt)(37207737)</t>
  </si>
  <si>
    <t>经典双人房&lt;2人入住&gt;&lt;不退款&gt;</t>
  </si>
  <si>
    <t>Zeinoun/Philippe</t>
  </si>
  <si>
    <t xml:space="preserve">4223370	</t>
  </si>
  <si>
    <t xml:space="preserve">	</t>
  </si>
  <si>
    <t xml:space="preserve">999228506754126	</t>
  </si>
  <si>
    <t>[尼斯]尼斯丽笙蓝标酒店(Radisson Blu Hotel, Nice)(37208787)</t>
  </si>
  <si>
    <t>高级海景客房&lt;2人入住&gt;&lt;不退款&gt;&lt;无早&gt;</t>
  </si>
  <si>
    <t>Fang/Jianing,Wang/Xin</t>
  </si>
  <si>
    <t xml:space="preserve">4267899	</t>
  </si>
  <si>
    <t xml:space="preserve">0076171965	</t>
  </si>
  <si>
    <t xml:space="preserve">999228546801401	</t>
  </si>
  <si>
    <t>[梅尼尔阿梅罗]巴黎-鲁瓦西夏尔戴高乐机场吉欧帕酒店(Geographotel Paris-Roissy CDG Airport)(39040261)</t>
  </si>
  <si>
    <t>双人床或双床房&lt;2人入住&gt;&lt;不退款&gt;&lt;无早&gt;</t>
  </si>
  <si>
    <t>QIAN/YUXIN,XUE/YUTIAN</t>
  </si>
  <si>
    <t xml:space="preserve">4277659	</t>
  </si>
  <si>
    <t xml:space="preserve">999228560827670	</t>
  </si>
  <si>
    <t>[德累斯顿]德雷斯顿杜瑞特酒店(Dorint Hotel Dresden)(39033053)</t>
  </si>
  <si>
    <t>豪华庭景房&lt;2人入住&gt;&lt;不退款&gt;&lt;早餐&gt;</t>
  </si>
  <si>
    <t>Hoehn/Ralf,Hassenpflug/Jennifer</t>
  </si>
  <si>
    <t xml:space="preserve">4294217	</t>
  </si>
  <si>
    <t xml:space="preserve">-125687751|125687751	</t>
  </si>
  <si>
    <t xml:space="preserve">999228599236132	</t>
  </si>
  <si>
    <t>LEVASSEUR/CATHY</t>
  </si>
  <si>
    <t xml:space="preserve">4310075	</t>
  </si>
  <si>
    <t xml:space="preserve">999228601151448	</t>
  </si>
  <si>
    <t>[法兰克福]玛丽蒂姆法兰克福酒店(Maritim Hotel Frankfurt)(37203684)</t>
  </si>
  <si>
    <t>经典房（双床）&lt;2人入住&gt;&lt;不退款&gt;</t>
  </si>
  <si>
    <t>Keller/Hannah,Zappi/Lena</t>
  </si>
  <si>
    <t xml:space="preserve">4310936	</t>
  </si>
  <si>
    <t xml:space="preserve">141776795|127224846	</t>
  </si>
  <si>
    <t>，</t>
  </si>
  <si>
    <t>A231220103421481</t>
  </si>
  <si>
    <t>USD / HKD 当前参考汇率: 7.80168</t>
  </si>
  <si>
    <t>总计：1655.67 USD/
12917.01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</si>
  <si>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</si>
  <si>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</si>
  <si>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</si>
  <si>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</si>
  <si>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</si>
  <si>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</si>
  <si>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</si>
  <si>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</si>
  <si>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</si>
  <si>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</si>
  <si>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</si>
  <si>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</si>
  <si>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</si>
  <si>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</si>
  <si>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</si>
  <si>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</si>
  <si>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</si>
  <si>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</si>
  <si>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</si>
  <si>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2023-11-23</t>
  </si>
  <si>
    <t>4310936</t>
  </si>
  <si>
    <t xml:space="preserve">玛丽蒂姆法兰克福酒店  </t>
  </si>
  <si>
    <t>Keller Hannah,Zappi Lena</t>
  </si>
  <si>
    <t>2023-12-16</t>
  </si>
  <si>
    <t>2023-12-17</t>
  </si>
  <si>
    <t>退房日周结</t>
  </si>
  <si>
    <t>673.17</t>
  </si>
  <si>
    <t>93.77</t>
  </si>
  <si>
    <t>0</t>
  </si>
  <si>
    <t>0.00</t>
  </si>
  <si>
    <t>携程盛景国际直连</t>
  </si>
  <si>
    <t>01.010677</t>
  </si>
  <si>
    <t>2023-11-23 18:29:07</t>
  </si>
  <si>
    <t>否</t>
  </si>
  <si>
    <t>汇智国际旅游发展有限公司</t>
  </si>
  <si>
    <t>直连</t>
  </si>
  <si>
    <t>德国</t>
  </si>
  <si>
    <t>4310075</t>
  </si>
  <si>
    <t>巴黎戴高乐机场地理酒店</t>
  </si>
  <si>
    <t>LEVASSEUR CATHY</t>
  </si>
  <si>
    <t>269.50</t>
  </si>
  <si>
    <t>37.54</t>
  </si>
  <si>
    <t>2023-11-23 16:21:25</t>
  </si>
  <si>
    <t>法国</t>
  </si>
  <si>
    <t>2023-11-21</t>
  </si>
  <si>
    <t>4294217</t>
  </si>
  <si>
    <t>德雷斯顿杜瑞特酒店</t>
  </si>
  <si>
    <t>Hoehn Ralf,Hassenpflug Jennifer</t>
  </si>
  <si>
    <t>2023-12-15</t>
  </si>
  <si>
    <t>4003.47</t>
  </si>
  <si>
    <t>557.23</t>
  </si>
  <si>
    <t>2023-11-21 03:27:26</t>
  </si>
  <si>
    <t>2023-11-20</t>
  </si>
  <si>
    <t>4277659</t>
  </si>
  <si>
    <t>QIAN YUXIN,XUE YUTIAN</t>
  </si>
  <si>
    <t>271.68</t>
  </si>
  <si>
    <t>37.56</t>
  </si>
  <si>
    <t>2023-11-20 04:29:44</t>
  </si>
  <si>
    <t>2023-11-17</t>
  </si>
  <si>
    <t>4267899</t>
  </si>
  <si>
    <t>尼斯丽笙布鲁酒店</t>
  </si>
  <si>
    <t>Fang Jianing,Wang Xin</t>
  </si>
  <si>
    <t>1997.99</t>
  </si>
  <si>
    <t>275.16</t>
  </si>
  <si>
    <t>2023-11-17 04:53:58</t>
  </si>
  <si>
    <t>2023-11-09</t>
  </si>
  <si>
    <t>4223370</t>
  </si>
  <si>
    <t>伦勃朗酒店</t>
  </si>
  <si>
    <t>Zeinoun Philippe</t>
  </si>
  <si>
    <t>2026.09</t>
  </si>
  <si>
    <t>277.82</t>
  </si>
  <si>
    <t>2023-11-09 17:08:35</t>
  </si>
  <si>
    <t>英国</t>
  </si>
  <si>
    <t>2023-11-01</t>
  </si>
  <si>
    <t>4167054</t>
  </si>
  <si>
    <t>文殊特莱托斯04酒店</t>
  </si>
  <si>
    <t>Gonzalez flores Miroslava</t>
  </si>
  <si>
    <t>2565.32</t>
  </si>
  <si>
    <t>349.79</t>
  </si>
  <si>
    <t>2023-11-01 02:17:53</t>
  </si>
  <si>
    <t>西班牙</t>
  </si>
  <si>
    <t>2023-10-31</t>
  </si>
  <si>
    <t>4163125</t>
  </si>
  <si>
    <t>麦克花园度假酒店</t>
  </si>
  <si>
    <t>THAEWKLANG PAWADI</t>
  </si>
  <si>
    <t>196.39</t>
  </si>
  <si>
    <t>26.80</t>
  </si>
  <si>
    <t>2023-10-31 13:37:50</t>
  </si>
  <si>
    <t>泰国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</si>
</sst>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14</xdr:col>
      <xdr:colOff>476250</xdr:colOff>
      <xdr:row>55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734675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45276</v>
      </c>
      <c r="G2" s="6">
        <v>45277</v>
      </c>
      <c r="H2" s="4">
        <v>1</v>
      </c>
      <c r="I2" s="4">
        <v>1</v>
      </c>
      <c r="J2" s="4">
        <v>1</v>
      </c>
      <c r="K2" s="4" t="s">
        <v>30</v>
      </c>
      <c r="L2" s="4">
        <v>26.8</v>
      </c>
      <c r="M2" s="4">
        <v>26.8</v>
      </c>
      <c r="N2" s="4" t="s">
        <v>31</v>
      </c>
      <c r="O2" s="4" t="s">
        <v>32</v>
      </c>
      <c r="P2" s="4" t="s">
        <v>33</v>
      </c>
      <c r="Q2" s="4">
        <v>0</v>
      </c>
      <c r="R2" s="7">
        <v>45230</v>
      </c>
      <c r="S2" s="6">
        <v>45280</v>
      </c>
      <c r="T2" s="4" t="s">
        <v>34</v>
      </c>
      <c r="U2" s="4">
        <v>26.8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45275</v>
      </c>
      <c r="G3" s="6">
        <v>45277</v>
      </c>
      <c r="H3" s="4">
        <v>1</v>
      </c>
      <c r="I3" s="4">
        <v>2</v>
      </c>
      <c r="J3" s="4">
        <v>2</v>
      </c>
      <c r="K3" s="4" t="s">
        <v>30</v>
      </c>
      <c r="L3" s="4">
        <v>349.79</v>
      </c>
      <c r="M3" s="4">
        <v>349.79</v>
      </c>
      <c r="N3" s="4" t="s">
        <v>40</v>
      </c>
      <c r="O3" s="4" t="s">
        <v>32</v>
      </c>
      <c r="P3" s="4" t="s">
        <v>33</v>
      </c>
      <c r="Q3" s="4">
        <v>0</v>
      </c>
      <c r="R3" s="7">
        <v>45231.0000115741</v>
      </c>
      <c r="S3" s="6">
        <v>45280</v>
      </c>
      <c r="T3" s="4" t="s">
        <v>34</v>
      </c>
      <c r="U3" s="4">
        <v>349.79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45276</v>
      </c>
      <c r="G4" s="6">
        <v>45277</v>
      </c>
      <c r="H4" s="4">
        <v>1</v>
      </c>
      <c r="I4" s="4">
        <v>1</v>
      </c>
      <c r="J4" s="4">
        <v>1</v>
      </c>
      <c r="K4" s="4" t="s">
        <v>30</v>
      </c>
      <c r="L4" s="4">
        <v>277.82</v>
      </c>
      <c r="M4" s="4">
        <v>277.82</v>
      </c>
      <c r="N4" s="4" t="s">
        <v>46</v>
      </c>
      <c r="O4" s="4" t="s">
        <v>32</v>
      </c>
      <c r="P4" s="4" t="s">
        <v>33</v>
      </c>
      <c r="Q4" s="4">
        <v>0</v>
      </c>
      <c r="R4" s="7">
        <v>45239</v>
      </c>
      <c r="S4" s="6">
        <v>45280</v>
      </c>
      <c r="T4" s="4" t="s">
        <v>34</v>
      </c>
      <c r="U4" s="4">
        <v>277.82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45275</v>
      </c>
      <c r="G5" s="6">
        <v>45277</v>
      </c>
      <c r="H5" s="4">
        <v>1</v>
      </c>
      <c r="I5" s="4">
        <v>2</v>
      </c>
      <c r="J5" s="4">
        <v>2</v>
      </c>
      <c r="K5" s="4" t="s">
        <v>30</v>
      </c>
      <c r="L5" s="4">
        <v>275.16</v>
      </c>
      <c r="M5" s="4">
        <v>275.16</v>
      </c>
      <c r="N5" s="4" t="s">
        <v>52</v>
      </c>
      <c r="O5" s="4" t="s">
        <v>32</v>
      </c>
      <c r="P5" s="4" t="s">
        <v>33</v>
      </c>
      <c r="Q5" s="4">
        <v>0</v>
      </c>
      <c r="R5" s="7">
        <v>45247</v>
      </c>
      <c r="S5" s="6">
        <v>45280</v>
      </c>
      <c r="T5" s="4" t="s">
        <v>34</v>
      </c>
      <c r="U5" s="4">
        <v>275.16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45276</v>
      </c>
      <c r="G6" s="6">
        <v>45277</v>
      </c>
      <c r="H6" s="4">
        <v>1</v>
      </c>
      <c r="I6" s="4">
        <v>1</v>
      </c>
      <c r="J6" s="4">
        <v>1</v>
      </c>
      <c r="K6" s="4" t="s">
        <v>30</v>
      </c>
      <c r="L6" s="4">
        <v>37.56</v>
      </c>
      <c r="M6" s="4">
        <v>37.56</v>
      </c>
      <c r="N6" s="4" t="s">
        <v>58</v>
      </c>
      <c r="O6" s="4" t="s">
        <v>32</v>
      </c>
      <c r="P6" s="4" t="s">
        <v>33</v>
      </c>
      <c r="Q6" s="4">
        <v>0</v>
      </c>
      <c r="R6" s="7">
        <v>45250</v>
      </c>
      <c r="S6" s="6">
        <v>45280</v>
      </c>
      <c r="T6" s="4" t="s">
        <v>34</v>
      </c>
      <c r="U6" s="4">
        <v>37.56</v>
      </c>
      <c r="V6" s="4">
        <v>0</v>
      </c>
      <c r="W6" s="4">
        <v>0</v>
      </c>
      <c r="X6" s="4" t="s">
        <v>59</v>
      </c>
      <c r="Y6" s="4" t="s">
        <v>48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45275</v>
      </c>
      <c r="G7" s="6">
        <v>45277</v>
      </c>
      <c r="H7" s="4">
        <v>1</v>
      </c>
      <c r="I7" s="4">
        <v>2</v>
      </c>
      <c r="J7" s="4">
        <v>2</v>
      </c>
      <c r="K7" s="4" t="s">
        <v>30</v>
      </c>
      <c r="L7" s="4">
        <v>557.23</v>
      </c>
      <c r="M7" s="4">
        <v>557.23</v>
      </c>
      <c r="N7" s="4" t="s">
        <v>63</v>
      </c>
      <c r="O7" s="4" t="s">
        <v>32</v>
      </c>
      <c r="P7" s="4" t="s">
        <v>33</v>
      </c>
      <c r="Q7" s="4">
        <v>0</v>
      </c>
      <c r="R7" s="7">
        <v>45251.0000115741</v>
      </c>
      <c r="S7" s="6">
        <v>45280</v>
      </c>
      <c r="T7" s="4" t="s">
        <v>34</v>
      </c>
      <c r="U7" s="4">
        <v>557.23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45276</v>
      </c>
      <c r="G8" s="6">
        <v>45277</v>
      </c>
      <c r="H8" s="4">
        <v>1</v>
      </c>
      <c r="I8" s="4">
        <v>1</v>
      </c>
      <c r="J8" s="4">
        <v>1</v>
      </c>
      <c r="K8" s="4" t="s">
        <v>30</v>
      </c>
      <c r="L8" s="4">
        <v>37.54</v>
      </c>
      <c r="M8" s="4">
        <v>37.54</v>
      </c>
      <c r="N8" s="4" t="s">
        <v>67</v>
      </c>
      <c r="O8" s="4" t="s">
        <v>32</v>
      </c>
      <c r="P8" s="4" t="s">
        <v>33</v>
      </c>
      <c r="Q8" s="4">
        <v>0</v>
      </c>
      <c r="R8" s="7">
        <v>45253.0000115741</v>
      </c>
      <c r="S8" s="6">
        <v>45280</v>
      </c>
      <c r="T8" s="4" t="s">
        <v>34</v>
      </c>
      <c r="U8" s="4">
        <v>37.54</v>
      </c>
      <c r="V8" s="4">
        <v>0</v>
      </c>
      <c r="W8" s="4">
        <v>0</v>
      </c>
      <c r="X8" s="4" t="s">
        <v>68</v>
      </c>
      <c r="Y8" s="4" t="s">
        <v>48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45276</v>
      </c>
      <c r="G9" s="6">
        <v>45277</v>
      </c>
      <c r="H9" s="4">
        <v>1</v>
      </c>
      <c r="I9" s="4">
        <v>1</v>
      </c>
      <c r="J9" s="4">
        <v>1</v>
      </c>
      <c r="K9" s="4" t="s">
        <v>30</v>
      </c>
      <c r="L9" s="4">
        <v>93.77</v>
      </c>
      <c r="M9" s="4">
        <v>93.77</v>
      </c>
      <c r="N9" s="4" t="s">
        <v>72</v>
      </c>
      <c r="O9" s="4" t="s">
        <v>32</v>
      </c>
      <c r="P9" s="4" t="s">
        <v>33</v>
      </c>
      <c r="Q9" s="4">
        <v>0</v>
      </c>
      <c r="R9" s="7">
        <v>45253</v>
      </c>
      <c r="S9" s="6">
        <v>45280</v>
      </c>
      <c r="T9" s="4" t="s">
        <v>34</v>
      </c>
      <c r="U9" s="4">
        <v>93.77</v>
      </c>
      <c r="V9" s="4">
        <v>0</v>
      </c>
      <c r="W9" s="4">
        <v>0</v>
      </c>
      <c r="X9" s="4" t="s">
        <v>73</v>
      </c>
      <c r="Y9" s="4" t="s">
        <v>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20" sqref="A20:A22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</v>
      </c>
    </row>
    <row r="2" s="4" customFormat="1" spans="1:9">
      <c r="A2" s="5">
        <v>999228241674527</v>
      </c>
      <c r="B2" s="6">
        <v>45276</v>
      </c>
      <c r="C2" s="6">
        <v>45277</v>
      </c>
      <c r="D2" s="4">
        <v>26.8</v>
      </c>
      <c r="E2" s="4" t="str">
        <f>VLOOKUP(A2,HOP!A:L,12,0)</f>
        <v>26.80</v>
      </c>
      <c r="F2" s="4" t="str">
        <f>VLOOKUP(A2,HOP!A:C,3,0)</f>
        <v>4163125</v>
      </c>
      <c r="G2" s="4">
        <f>D2-E2</f>
        <v>0</v>
      </c>
      <c r="H2" s="4" t="str">
        <f>$H$1&amp;F2</f>
        <v>，4163125</v>
      </c>
      <c r="I2" s="4" t="str">
        <f>VLOOKUP(A2,HOP!A:U,21,0)</f>
        <v>直连</v>
      </c>
    </row>
    <row r="3" s="4" customFormat="1" spans="1:9">
      <c r="A3" s="5">
        <v>999228263827015</v>
      </c>
      <c r="B3" s="6">
        <v>45275</v>
      </c>
      <c r="C3" s="6">
        <v>45277</v>
      </c>
      <c r="D3" s="4">
        <v>349.79</v>
      </c>
      <c r="E3" s="4" t="str">
        <f>VLOOKUP(A3,HOP!A:L,12,0)</f>
        <v>349.79</v>
      </c>
      <c r="F3" s="4" t="str">
        <f>VLOOKUP(A3,HOP!A:C,3,0)</f>
        <v>4167054</v>
      </c>
      <c r="G3" s="4">
        <f t="shared" ref="G3:G9" si="0">D3-E3</f>
        <v>0</v>
      </c>
      <c r="H3" s="4" t="str">
        <f t="shared" ref="H3:H9" si="1">$H$1&amp;F3</f>
        <v>，4167054</v>
      </c>
      <c r="I3" s="4" t="str">
        <f>VLOOKUP(A3,HOP!A:U,21,0)</f>
        <v>直连</v>
      </c>
    </row>
    <row r="4" s="4" customFormat="1" spans="1:9">
      <c r="A4" s="5">
        <v>999228370152586</v>
      </c>
      <c r="B4" s="6">
        <v>45276</v>
      </c>
      <c r="C4" s="6">
        <v>45277</v>
      </c>
      <c r="D4" s="4">
        <v>277.82</v>
      </c>
      <c r="E4" s="4" t="str">
        <f>VLOOKUP(A4,HOP!A:L,12,0)</f>
        <v>277.82</v>
      </c>
      <c r="F4" s="4" t="str">
        <f>VLOOKUP(A4,HOP!A:C,3,0)</f>
        <v>4223370</v>
      </c>
      <c r="G4" s="4">
        <f t="shared" si="0"/>
        <v>0</v>
      </c>
      <c r="H4" s="4" t="str">
        <f t="shared" si="1"/>
        <v>，4223370</v>
      </c>
      <c r="I4" s="4" t="str">
        <f>VLOOKUP(A4,HOP!A:U,21,0)</f>
        <v>直连</v>
      </c>
    </row>
    <row r="5" s="4" customFormat="1" spans="1:9">
      <c r="A5" s="5">
        <v>999228506754126</v>
      </c>
      <c r="B5" s="6">
        <v>45275</v>
      </c>
      <c r="C5" s="6">
        <v>45277</v>
      </c>
      <c r="D5" s="4">
        <v>275.16</v>
      </c>
      <c r="E5" s="4" t="str">
        <f>VLOOKUP(A5,HOP!A:L,12,0)</f>
        <v>275.16</v>
      </c>
      <c r="F5" s="4" t="str">
        <f>VLOOKUP(A5,HOP!A:C,3,0)</f>
        <v>4267899</v>
      </c>
      <c r="G5" s="4">
        <f t="shared" si="0"/>
        <v>0</v>
      </c>
      <c r="H5" s="4" t="str">
        <f t="shared" si="1"/>
        <v>，4267899</v>
      </c>
      <c r="I5" s="4" t="str">
        <f>VLOOKUP(A5,HOP!A:U,21,0)</f>
        <v>直连</v>
      </c>
    </row>
    <row r="6" s="4" customFormat="1" spans="1:9">
      <c r="A6" s="5">
        <v>999228546801401</v>
      </c>
      <c r="B6" s="6">
        <v>45276</v>
      </c>
      <c r="C6" s="6">
        <v>45277</v>
      </c>
      <c r="D6" s="4">
        <v>37.56</v>
      </c>
      <c r="E6" s="4" t="str">
        <f>VLOOKUP(A6,HOP!A:L,12,0)</f>
        <v>37.56</v>
      </c>
      <c r="F6" s="4" t="str">
        <f>VLOOKUP(A6,HOP!A:C,3,0)</f>
        <v>4277659</v>
      </c>
      <c r="G6" s="4">
        <f t="shared" si="0"/>
        <v>0</v>
      </c>
      <c r="H6" s="4" t="str">
        <f t="shared" si="1"/>
        <v>，4277659</v>
      </c>
      <c r="I6" s="4" t="str">
        <f>VLOOKUP(A6,HOP!A:U,21,0)</f>
        <v>直连</v>
      </c>
    </row>
    <row r="7" s="4" customFormat="1" spans="1:9">
      <c r="A7" s="5">
        <v>999228560827670</v>
      </c>
      <c r="B7" s="6">
        <v>45275</v>
      </c>
      <c r="C7" s="6">
        <v>45277</v>
      </c>
      <c r="D7" s="4">
        <v>557.23</v>
      </c>
      <c r="E7" s="4" t="str">
        <f>VLOOKUP(A7,HOP!A:L,12,0)</f>
        <v>557.23</v>
      </c>
      <c r="F7" s="4" t="str">
        <f>VLOOKUP(A7,HOP!A:C,3,0)</f>
        <v>4294217</v>
      </c>
      <c r="G7" s="4">
        <f t="shared" si="0"/>
        <v>0</v>
      </c>
      <c r="H7" s="4" t="str">
        <f t="shared" si="1"/>
        <v>，4294217</v>
      </c>
      <c r="I7" s="4" t="str">
        <f>VLOOKUP(A7,HOP!A:U,21,0)</f>
        <v>直连</v>
      </c>
    </row>
    <row r="8" s="4" customFormat="1" spans="1:9">
      <c r="A8" s="5">
        <v>999228599236132</v>
      </c>
      <c r="B8" s="6">
        <v>45276</v>
      </c>
      <c r="C8" s="6">
        <v>45277</v>
      </c>
      <c r="D8" s="4">
        <v>37.54</v>
      </c>
      <c r="E8" s="4" t="str">
        <f>VLOOKUP(A8,HOP!A:L,12,0)</f>
        <v>37.54</v>
      </c>
      <c r="F8" s="4" t="str">
        <f>VLOOKUP(A8,HOP!A:C,3,0)</f>
        <v>4310075</v>
      </c>
      <c r="G8" s="4">
        <f t="shared" si="0"/>
        <v>0</v>
      </c>
      <c r="H8" s="4" t="str">
        <f t="shared" si="1"/>
        <v>，4310075</v>
      </c>
      <c r="I8" s="4" t="str">
        <f>VLOOKUP(A8,HOP!A:U,21,0)</f>
        <v>直连</v>
      </c>
    </row>
    <row r="9" s="4" customFormat="1" spans="1:9">
      <c r="A9" s="5">
        <v>999228601151448</v>
      </c>
      <c r="B9" s="6">
        <v>45276</v>
      </c>
      <c r="C9" s="6">
        <v>45277</v>
      </c>
      <c r="D9" s="4">
        <v>93.77</v>
      </c>
      <c r="E9" s="4" t="str">
        <f>VLOOKUP(A9,HOP!A:L,12,0)</f>
        <v>93.77</v>
      </c>
      <c r="F9" s="4" t="str">
        <f>VLOOKUP(A9,HOP!A:C,3,0)</f>
        <v>4310936</v>
      </c>
      <c r="G9" s="4">
        <f t="shared" si="0"/>
        <v>0</v>
      </c>
      <c r="H9" s="4" t="str">
        <f t="shared" si="1"/>
        <v>，4310936</v>
      </c>
      <c r="I9" s="4" t="str">
        <f>VLOOKUP(A9,HOP!A:U,21,0)</f>
        <v>直连</v>
      </c>
    </row>
    <row r="11" spans="4:4">
      <c r="D11" s="4">
        <f>SUM(D2:D10)</f>
        <v>1655.67</v>
      </c>
    </row>
    <row r="20" spans="1:1">
      <c r="A20" s="4" t="s">
        <v>76</v>
      </c>
    </row>
    <row r="21" spans="1:1">
      <c r="A21" s="4" t="s">
        <v>77</v>
      </c>
    </row>
    <row r="22" spans="1:1">
      <c r="A22" s="4" t="s">
        <v>78</v>
      </c>
    </row>
  </sheetData>
  <autoFilter ref="A1:XFD9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  <c r="U1" s="2" t="s">
        <v>96</v>
      </c>
      <c r="V1" s="2" t="s">
        <v>97</v>
      </c>
    </row>
    <row r="2" s="1" customFormat="1" spans="1:22">
      <c r="A2" s="3">
        <v>999228601151448</v>
      </c>
      <c r="B2" s="1" t="s">
        <v>98</v>
      </c>
      <c r="C2" s="1" t="s">
        <v>99</v>
      </c>
      <c r="D2" s="1" t="s">
        <v>100</v>
      </c>
      <c r="E2" s="1" t="s">
        <v>101</v>
      </c>
      <c r="F2" s="1" t="s">
        <v>102</v>
      </c>
      <c r="G2" s="1" t="s">
        <v>103</v>
      </c>
      <c r="H2" s="1" t="s">
        <v>104</v>
      </c>
      <c r="I2" s="1" t="s">
        <v>105</v>
      </c>
      <c r="J2" s="1" t="s">
        <v>30</v>
      </c>
      <c r="K2" s="1" t="s">
        <v>106</v>
      </c>
      <c r="L2" s="1" t="s">
        <v>106</v>
      </c>
      <c r="M2" s="1" t="s">
        <v>107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  <c r="U2" s="1" t="s">
        <v>114</v>
      </c>
      <c r="V2" s="1" t="s">
        <v>115</v>
      </c>
    </row>
    <row r="3" s="1" customFormat="1" spans="1:22">
      <c r="A3" s="3">
        <v>999228599236132</v>
      </c>
      <c r="B3" s="1" t="s">
        <v>98</v>
      </c>
      <c r="C3" s="1" t="s">
        <v>116</v>
      </c>
      <c r="D3" s="1" t="s">
        <v>117</v>
      </c>
      <c r="E3" s="1" t="s">
        <v>118</v>
      </c>
      <c r="F3" s="1" t="s">
        <v>102</v>
      </c>
      <c r="G3" s="1" t="s">
        <v>103</v>
      </c>
      <c r="H3" s="1" t="s">
        <v>104</v>
      </c>
      <c r="I3" s="1" t="s">
        <v>119</v>
      </c>
      <c r="J3" s="1" t="s">
        <v>30</v>
      </c>
      <c r="K3" s="1" t="s">
        <v>120</v>
      </c>
      <c r="L3" s="1" t="s">
        <v>120</v>
      </c>
      <c r="M3" s="1" t="s">
        <v>107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121</v>
      </c>
      <c r="S3" s="1" t="s">
        <v>112</v>
      </c>
      <c r="T3" s="1" t="s">
        <v>113</v>
      </c>
      <c r="U3" s="1" t="s">
        <v>114</v>
      </c>
      <c r="V3" s="1" t="s">
        <v>122</v>
      </c>
    </row>
    <row r="4" s="1" customFormat="1" spans="1:22">
      <c r="A4" s="3">
        <v>999228560827670</v>
      </c>
      <c r="B4" s="1" t="s">
        <v>123</v>
      </c>
      <c r="C4" s="1" t="s">
        <v>124</v>
      </c>
      <c r="D4" s="1" t="s">
        <v>125</v>
      </c>
      <c r="E4" s="1" t="s">
        <v>126</v>
      </c>
      <c r="F4" s="1" t="s">
        <v>127</v>
      </c>
      <c r="G4" s="1" t="s">
        <v>103</v>
      </c>
      <c r="H4" s="1" t="s">
        <v>104</v>
      </c>
      <c r="I4" s="1" t="s">
        <v>128</v>
      </c>
      <c r="J4" s="1" t="s">
        <v>30</v>
      </c>
      <c r="K4" s="1" t="s">
        <v>129</v>
      </c>
      <c r="L4" s="1" t="s">
        <v>129</v>
      </c>
      <c r="M4" s="1" t="s">
        <v>107</v>
      </c>
      <c r="N4" s="1" t="s">
        <v>107</v>
      </c>
      <c r="O4" s="1" t="s">
        <v>108</v>
      </c>
      <c r="P4" s="1" t="s">
        <v>109</v>
      </c>
      <c r="Q4" s="1" t="s">
        <v>110</v>
      </c>
      <c r="R4" s="1" t="s">
        <v>130</v>
      </c>
      <c r="S4" s="1" t="s">
        <v>112</v>
      </c>
      <c r="T4" s="1" t="s">
        <v>113</v>
      </c>
      <c r="U4" s="1" t="s">
        <v>114</v>
      </c>
      <c r="V4" s="1" t="s">
        <v>115</v>
      </c>
    </row>
    <row r="5" s="1" customFormat="1" spans="1:22">
      <c r="A5" s="3">
        <v>999228546801401</v>
      </c>
      <c r="B5" s="1" t="s">
        <v>131</v>
      </c>
      <c r="C5" s="1" t="s">
        <v>132</v>
      </c>
      <c r="D5" s="1" t="s">
        <v>117</v>
      </c>
      <c r="E5" s="1" t="s">
        <v>133</v>
      </c>
      <c r="F5" s="1" t="s">
        <v>102</v>
      </c>
      <c r="G5" s="1" t="s">
        <v>103</v>
      </c>
      <c r="H5" s="1" t="s">
        <v>104</v>
      </c>
      <c r="I5" s="1" t="s">
        <v>134</v>
      </c>
      <c r="J5" s="1" t="s">
        <v>30</v>
      </c>
      <c r="K5" s="1" t="s">
        <v>135</v>
      </c>
      <c r="L5" s="1" t="s">
        <v>135</v>
      </c>
      <c r="M5" s="1" t="s">
        <v>107</v>
      </c>
      <c r="N5" s="1" t="s">
        <v>107</v>
      </c>
      <c r="O5" s="1" t="s">
        <v>108</v>
      </c>
      <c r="P5" s="1" t="s">
        <v>109</v>
      </c>
      <c r="Q5" s="1" t="s">
        <v>110</v>
      </c>
      <c r="R5" s="1" t="s">
        <v>136</v>
      </c>
      <c r="S5" s="1" t="s">
        <v>112</v>
      </c>
      <c r="T5" s="1" t="s">
        <v>113</v>
      </c>
      <c r="U5" s="1" t="s">
        <v>114</v>
      </c>
      <c r="V5" s="1" t="s">
        <v>122</v>
      </c>
    </row>
    <row r="6" s="1" customFormat="1" spans="1:22">
      <c r="A6" s="3">
        <v>999228506754126</v>
      </c>
      <c r="B6" s="1" t="s">
        <v>137</v>
      </c>
      <c r="C6" s="1" t="s">
        <v>138</v>
      </c>
      <c r="D6" s="1" t="s">
        <v>139</v>
      </c>
      <c r="E6" s="1" t="s">
        <v>140</v>
      </c>
      <c r="F6" s="1" t="s">
        <v>127</v>
      </c>
      <c r="G6" s="1" t="s">
        <v>103</v>
      </c>
      <c r="H6" s="1" t="s">
        <v>104</v>
      </c>
      <c r="I6" s="1" t="s">
        <v>141</v>
      </c>
      <c r="J6" s="1" t="s">
        <v>30</v>
      </c>
      <c r="K6" s="1" t="s">
        <v>142</v>
      </c>
      <c r="L6" s="1" t="s">
        <v>142</v>
      </c>
      <c r="M6" s="1" t="s">
        <v>107</v>
      </c>
      <c r="N6" s="1" t="s">
        <v>107</v>
      </c>
      <c r="O6" s="1" t="s">
        <v>108</v>
      </c>
      <c r="P6" s="1" t="s">
        <v>109</v>
      </c>
      <c r="Q6" s="1" t="s">
        <v>110</v>
      </c>
      <c r="R6" s="1" t="s">
        <v>143</v>
      </c>
      <c r="S6" s="1" t="s">
        <v>112</v>
      </c>
      <c r="T6" s="1" t="s">
        <v>113</v>
      </c>
      <c r="U6" s="1" t="s">
        <v>114</v>
      </c>
      <c r="V6" s="1" t="s">
        <v>122</v>
      </c>
    </row>
    <row r="7" s="1" customFormat="1" spans="1:22">
      <c r="A7" s="3">
        <v>999228370152586</v>
      </c>
      <c r="B7" s="1" t="s">
        <v>144</v>
      </c>
      <c r="C7" s="1" t="s">
        <v>145</v>
      </c>
      <c r="D7" s="1" t="s">
        <v>146</v>
      </c>
      <c r="E7" s="1" t="s">
        <v>147</v>
      </c>
      <c r="F7" s="1" t="s">
        <v>102</v>
      </c>
      <c r="G7" s="1" t="s">
        <v>103</v>
      </c>
      <c r="H7" s="1" t="s">
        <v>104</v>
      </c>
      <c r="I7" s="1" t="s">
        <v>148</v>
      </c>
      <c r="J7" s="1" t="s">
        <v>30</v>
      </c>
      <c r="K7" s="1" t="s">
        <v>149</v>
      </c>
      <c r="L7" s="1" t="s">
        <v>149</v>
      </c>
      <c r="M7" s="1" t="s">
        <v>107</v>
      </c>
      <c r="N7" s="1" t="s">
        <v>107</v>
      </c>
      <c r="O7" s="1" t="s">
        <v>108</v>
      </c>
      <c r="P7" s="1" t="s">
        <v>109</v>
      </c>
      <c r="Q7" s="1" t="s">
        <v>110</v>
      </c>
      <c r="R7" s="1" t="s">
        <v>150</v>
      </c>
      <c r="S7" s="1" t="s">
        <v>112</v>
      </c>
      <c r="T7" s="1" t="s">
        <v>113</v>
      </c>
      <c r="U7" s="1" t="s">
        <v>114</v>
      </c>
      <c r="V7" s="1" t="s">
        <v>151</v>
      </c>
    </row>
    <row r="8" s="1" customFormat="1" spans="1:22">
      <c r="A8" s="3">
        <v>999228263827015</v>
      </c>
      <c r="B8" s="1" t="s">
        <v>152</v>
      </c>
      <c r="C8" s="1" t="s">
        <v>153</v>
      </c>
      <c r="D8" s="1" t="s">
        <v>154</v>
      </c>
      <c r="E8" s="1" t="s">
        <v>155</v>
      </c>
      <c r="F8" s="1" t="s">
        <v>127</v>
      </c>
      <c r="G8" s="1" t="s">
        <v>103</v>
      </c>
      <c r="H8" s="1" t="s">
        <v>104</v>
      </c>
      <c r="I8" s="1" t="s">
        <v>156</v>
      </c>
      <c r="J8" s="1" t="s">
        <v>30</v>
      </c>
      <c r="K8" s="1" t="s">
        <v>157</v>
      </c>
      <c r="L8" s="1" t="s">
        <v>157</v>
      </c>
      <c r="M8" s="1" t="s">
        <v>107</v>
      </c>
      <c r="N8" s="1" t="s">
        <v>107</v>
      </c>
      <c r="O8" s="1" t="s">
        <v>108</v>
      </c>
      <c r="P8" s="1" t="s">
        <v>109</v>
      </c>
      <c r="Q8" s="1" t="s">
        <v>110</v>
      </c>
      <c r="R8" s="1" t="s">
        <v>158</v>
      </c>
      <c r="S8" s="1" t="s">
        <v>112</v>
      </c>
      <c r="T8" s="1" t="s">
        <v>113</v>
      </c>
      <c r="U8" s="1" t="s">
        <v>114</v>
      </c>
      <c r="V8" s="1" t="s">
        <v>159</v>
      </c>
    </row>
    <row r="9" s="1" customFormat="1" spans="1:22">
      <c r="A9" s="3">
        <v>999228241674527</v>
      </c>
      <c r="B9" s="1" t="s">
        <v>160</v>
      </c>
      <c r="C9" s="1" t="s">
        <v>161</v>
      </c>
      <c r="D9" s="1" t="s">
        <v>162</v>
      </c>
      <c r="E9" s="1" t="s">
        <v>163</v>
      </c>
      <c r="F9" s="1" t="s">
        <v>102</v>
      </c>
      <c r="G9" s="1" t="s">
        <v>103</v>
      </c>
      <c r="H9" s="1" t="s">
        <v>104</v>
      </c>
      <c r="I9" s="1" t="s">
        <v>164</v>
      </c>
      <c r="J9" s="1" t="s">
        <v>30</v>
      </c>
      <c r="K9" s="1" t="s">
        <v>165</v>
      </c>
      <c r="L9" s="1" t="s">
        <v>165</v>
      </c>
      <c r="M9" s="1" t="s">
        <v>107</v>
      </c>
      <c r="N9" s="1" t="s">
        <v>107</v>
      </c>
      <c r="O9" s="1" t="s">
        <v>108</v>
      </c>
      <c r="P9" s="1" t="s">
        <v>109</v>
      </c>
      <c r="Q9" s="1" t="s">
        <v>110</v>
      </c>
      <c r="R9" s="1" t="s">
        <v>166</v>
      </c>
      <c r="S9" s="1" t="s">
        <v>112</v>
      </c>
      <c r="T9" s="1" t="s">
        <v>113</v>
      </c>
      <c r="U9" s="1" t="s">
        <v>114</v>
      </c>
      <c r="V9" s="1" t="s">
        <v>167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2023-12-20T02:35:55Z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