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<sst xmlns="http://schemas.openxmlformats.org/spreadsheetml/2006/main" count="592" uniqueCount="215">
  <si>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</si>
  <si>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</si>
  <si>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</si>
  <si>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</si>
  <si>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</si>
  <si>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</si>
  <si>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</si>
  <si>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</si>
  <si>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</si>
  <si>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</si>
  <si>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</si>
  <si>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</si>
  <si>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</si>
  <si>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</si>
  <si>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</si>
  <si>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</si>
  <si>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</si>
  <si>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</si>
  <si>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</si>
  <si>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</si>
  <si>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</si>
  <si>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</si>
  <si>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</si>
  <si>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</si>
  <si>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</si>
  <si>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999228273961412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</si>
  <si>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</si>
  <si>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</si>
  <si>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</si>
  <si>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</si>
  <si>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</si>
  <si>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YANG/CHUNER,DING/GUONAN,DING/YUELING,GUAN/XIN,Guan/Qingsheng,Liu/Hua</t>
  </si>
  <si>
    <t>CA363231221CNY</t>
  </si>
  <si>
    <t>未提现</t>
  </si>
  <si>
    <t>携程开票</t>
  </si>
  <si>
    <t xml:space="preserve">4173411	</t>
  </si>
  <si>
    <t xml:space="preserve">13090773	</t>
  </si>
  <si>
    <t xml:space="preserve">999228307655349	</t>
  </si>
  <si>
    <t>LI/Zixuan,WANG/Yao</t>
  </si>
  <si>
    <t xml:space="preserve">4185001	</t>
  </si>
  <si>
    <t xml:space="preserve">13090909	</t>
  </si>
  <si>
    <t xml:space="preserve">999228348474493	</t>
  </si>
  <si>
    <t>方块客房 (城市景观)(至少提前5天预订)(至少连住2晚及以上)&lt;双人入住&gt;&lt;内宾&gt;&lt;无早&gt;</t>
  </si>
  <si>
    <t>GUO/XU</t>
  </si>
  <si>
    <t xml:space="preserve">4207733	</t>
  </si>
  <si>
    <t xml:space="preserve">13089433	</t>
  </si>
  <si>
    <t xml:space="preserve">999228445043269	</t>
  </si>
  <si>
    <t>ZONG/CHEN</t>
  </si>
  <si>
    <t xml:space="preserve">4247758	</t>
  </si>
  <si>
    <t xml:space="preserve">13090839	</t>
  </si>
  <si>
    <t xml:space="preserve">999228488953073	</t>
  </si>
  <si>
    <t>CAI/ZHIXIONG,CAI/BAOLI</t>
  </si>
  <si>
    <t xml:space="preserve">4260831	</t>
  </si>
  <si>
    <t xml:space="preserve">13090456	</t>
  </si>
  <si>
    <t xml:space="preserve">999228544970655	</t>
  </si>
  <si>
    <t>BAO/HAIRONG,LYU/JIANHONG</t>
  </si>
  <si>
    <t xml:space="preserve">4277014	</t>
  </si>
  <si>
    <t xml:space="preserve">13091506	</t>
  </si>
  <si>
    <t xml:space="preserve">999228550012534	</t>
  </si>
  <si>
    <t>WAN/XUECHUN,Wang/Jing</t>
  </si>
  <si>
    <t xml:space="preserve">4278658	</t>
  </si>
  <si>
    <t xml:space="preserve">13091603	</t>
  </si>
  <si>
    <t xml:space="preserve">999228589639966	</t>
  </si>
  <si>
    <t>YANG/SONGXIAO</t>
  </si>
  <si>
    <t xml:space="preserve">4307129	</t>
  </si>
  <si>
    <t xml:space="preserve">13092482	</t>
  </si>
  <si>
    <t xml:space="preserve">999228622821518	</t>
  </si>
  <si>
    <t>[香港]香港九龙酒店(The Kowloon Hotel)(9826444)</t>
  </si>
  <si>
    <t>豪华房(至少提前5天预订)(至少连住2晚及以上)&lt;双人入住&gt;&lt;内宾&gt;&lt;无早&gt;</t>
  </si>
  <si>
    <t>MIAO/FANGDAN,HOU/YINGXU</t>
  </si>
  <si>
    <t xml:space="preserve">4317625	</t>
  </si>
  <si>
    <t xml:space="preserve">13093297	</t>
  </si>
  <si>
    <t xml:space="preserve">999228642057226	</t>
  </si>
  <si>
    <t>高级房（双人床）(至少提前5天预订)(至少连住2晚及以上)&lt;双人入住&gt;&lt;内宾&gt;&lt;无早&gt;</t>
  </si>
  <si>
    <t>XUE/XIAOQIN</t>
  </si>
  <si>
    <t xml:space="preserve">4321632	</t>
  </si>
  <si>
    <t xml:space="preserve">13093295	</t>
  </si>
  <si>
    <t xml:space="preserve">999228715242931	</t>
  </si>
  <si>
    <t>CHEN/ZILU</t>
  </si>
  <si>
    <t xml:space="preserve">4337291	</t>
  </si>
  <si>
    <t xml:space="preserve">13093682	</t>
  </si>
  <si>
    <t xml:space="preserve">999228726024990	</t>
  </si>
  <si>
    <t>Tankamnerd/Miss Mutita</t>
  </si>
  <si>
    <t xml:space="preserve">4339448	</t>
  </si>
  <si>
    <t xml:space="preserve">	</t>
  </si>
  <si>
    <t>取消</t>
  </si>
  <si>
    <t xml:space="preserve">999228738474866	</t>
  </si>
  <si>
    <t>SUN/JING</t>
  </si>
  <si>
    <t xml:space="preserve">4341894	</t>
  </si>
  <si>
    <t xml:space="preserve">13093933	</t>
  </si>
  <si>
    <t xml:space="preserve">999228742641158	</t>
  </si>
  <si>
    <t>LI/T I N GH U I,LI/ZHUNCHENG</t>
  </si>
  <si>
    <t xml:space="preserve">4342674	</t>
  </si>
  <si>
    <t xml:space="preserve">13093947	</t>
  </si>
  <si>
    <t xml:space="preserve">999228765922478	</t>
  </si>
  <si>
    <t>YANG/JIAN</t>
  </si>
  <si>
    <t xml:space="preserve">4347030	</t>
  </si>
  <si>
    <t xml:space="preserve">999229306196921	</t>
  </si>
  <si>
    <t>[梅州]梅州昌盛豪生大酒店(45834822)</t>
  </si>
  <si>
    <t>柚见汝——非遗大床房&lt;超值特惠&gt;&lt;双人入住&gt;&lt;双早&gt;</t>
  </si>
  <si>
    <t>陈尧峥,袁少雄,罗玉英</t>
  </si>
  <si>
    <t xml:space="preserve">999229306206182	</t>
  </si>
  <si>
    <t>陈尧峥,袁少雄,刘凌云</t>
  </si>
  <si>
    <t xml:space="preserve">999229306230155	</t>
  </si>
  <si>
    <t>柚见好——非遗双床房&lt;超值特惠&gt;&lt;双人入住&gt;&lt;双早&gt;</t>
  </si>
  <si>
    <t>，</t>
  </si>
  <si>
    <t>202312050849270071</t>
  </si>
  <si>
    <t>202312050822390068</t>
  </si>
  <si>
    <t>A231221091604481</t>
  </si>
  <si>
    <t>房集：i231221091449  2562元</t>
  </si>
  <si>
    <t>CNY / HKD 当前参考汇率: 1.091941472</t>
  </si>
  <si>
    <t>总计： 40212 CNY/
43909.15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</si>
  <si>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</si>
  <si>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</si>
  <si>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</si>
  <si>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</si>
  <si>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</si>
  <si>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</si>
  <si>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</si>
  <si>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</si>
  <si>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</si>
  <si>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</si>
  <si>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</si>
  <si>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</si>
  <si>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</si>
  <si>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</si>
  <si>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</si>
  <si>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</si>
  <si>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</si>
  <si>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</si>
  <si>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</si>
  <si>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2023-11-29</t>
  </si>
  <si>
    <t>4347030</t>
  </si>
  <si>
    <t>香港九龙酒店</t>
  </si>
  <si>
    <t>YANG JIAN</t>
  </si>
  <si>
    <t>2023-12-04</t>
  </si>
  <si>
    <t>2023-12-06</t>
  </si>
  <si>
    <t>退房日周结</t>
  </si>
  <si>
    <t>1648.00</t>
  </si>
  <si>
    <t>RMB</t>
  </si>
  <si>
    <t>0</t>
  </si>
  <si>
    <t>0.00</t>
  </si>
  <si>
    <t>携程国内直连(DD)</t>
  </si>
  <si>
    <t>01.011249</t>
  </si>
  <si>
    <t>2023-11-29 15:37:32</t>
  </si>
  <si>
    <t>否</t>
  </si>
  <si>
    <t>汇智国际旅游发展有限公司</t>
  </si>
  <si>
    <t>直连</t>
  </si>
  <si>
    <t>中国</t>
  </si>
  <si>
    <t>2023-11-28</t>
  </si>
  <si>
    <t>4342674</t>
  </si>
  <si>
    <t>LI T I N GH U I,LI ZHUNCHENG</t>
  </si>
  <si>
    <t>2023-12-03</t>
  </si>
  <si>
    <t>2844.00</t>
  </si>
  <si>
    <t>2023-11-28 21:50:07</t>
  </si>
  <si>
    <t>4341894</t>
  </si>
  <si>
    <t>SUN JING</t>
  </si>
  <si>
    <t>2379.00</t>
  </si>
  <si>
    <t>2023-11-28 21:50:00</t>
  </si>
  <si>
    <t>2023-11-27</t>
  </si>
  <si>
    <t>4337291</t>
  </si>
  <si>
    <t>CHEN ZILU</t>
  </si>
  <si>
    <t>2023-12-02</t>
  </si>
  <si>
    <t>3677.00</t>
  </si>
  <si>
    <t>2023-11-27 22:49:23</t>
  </si>
  <si>
    <t>2023-11-25</t>
  </si>
  <si>
    <t>4321632</t>
  </si>
  <si>
    <t>XUE XIAOQIN</t>
  </si>
  <si>
    <t>2211.00</t>
  </si>
  <si>
    <t>2023-11-26 10:08:12</t>
  </si>
  <si>
    <t>2023-11-24</t>
  </si>
  <si>
    <t>4317625</t>
  </si>
  <si>
    <t>MIAO FANGDAN,HOU YINGXU</t>
  </si>
  <si>
    <t>3424.00</t>
  </si>
  <si>
    <t>2023-11-26 10:10:55</t>
  </si>
  <si>
    <t>2023-11-23</t>
  </si>
  <si>
    <t>4307129</t>
  </si>
  <si>
    <t>历山酒店</t>
  </si>
  <si>
    <t>YANG SONGXIAO</t>
  </si>
  <si>
    <t>1977.00</t>
  </si>
  <si>
    <t>2023-11-23 09:16:36</t>
  </si>
  <si>
    <t>2023-11-20</t>
  </si>
  <si>
    <t>4278658</t>
  </si>
  <si>
    <t>WAN XUECHUN,Wang Jing</t>
  </si>
  <si>
    <t>2636.00</t>
  </si>
  <si>
    <t>2023-11-20 13:26:36</t>
  </si>
  <si>
    <t>2023-11-19</t>
  </si>
  <si>
    <t>4277014</t>
  </si>
  <si>
    <t>BAO HAIRONG,LYU JIANHONG</t>
  </si>
  <si>
    <t>2023-11-20 09:03:55</t>
  </si>
  <si>
    <t>2023-11-15</t>
  </si>
  <si>
    <t>4260831</t>
  </si>
  <si>
    <t>CAI ZHIXIONG,CAI BAOLI</t>
  </si>
  <si>
    <t>5524.00</t>
  </si>
  <si>
    <t>2023-11-16 08:43:22</t>
  </si>
  <si>
    <t>2023-11-13</t>
  </si>
  <si>
    <t>4247758</t>
  </si>
  <si>
    <t>ZONG CHEN</t>
  </si>
  <si>
    <t>1306.00</t>
  </si>
  <si>
    <t>2023-11-17 11:45:04</t>
  </si>
  <si>
    <t>2023-11-07</t>
  </si>
  <si>
    <t>4207733</t>
  </si>
  <si>
    <t>GUO XU</t>
  </si>
  <si>
    <t>2795.00</t>
  </si>
  <si>
    <t>2023-11-13 09:15:51</t>
  </si>
  <si>
    <t>2023-11-03</t>
  </si>
  <si>
    <t>4185001</t>
  </si>
  <si>
    <t>LI Zixuan,WANG Yao</t>
  </si>
  <si>
    <t>1328.00</t>
  </si>
  <si>
    <t>2023-11-17 14:36:59</t>
  </si>
  <si>
    <t>2023-11-01</t>
  </si>
  <si>
    <t>4173411</t>
  </si>
  <si>
    <t>YANG CHUNER,DING GUONAN,DING YUELING,GUAN XIN,Guan Qingsheng,Liu Hua</t>
  </si>
  <si>
    <t>3924.00</t>
  </si>
  <si>
    <t>2023-11-17 09:17:32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</si>
</sst>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15</xdr:col>
      <xdr:colOff>561975</xdr:colOff>
      <xdr:row>65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139190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45264</v>
      </c>
      <c r="G2" s="6">
        <v>45266</v>
      </c>
      <c r="H2" s="4">
        <v>3</v>
      </c>
      <c r="I2" s="4">
        <v>2</v>
      </c>
      <c r="J2" s="4">
        <v>6</v>
      </c>
      <c r="K2" s="4" t="s">
        <v>30</v>
      </c>
      <c r="L2" s="4">
        <v>3924</v>
      </c>
      <c r="M2" s="4">
        <v>3924</v>
      </c>
      <c r="N2" s="4" t="s">
        <v>31</v>
      </c>
      <c r="O2" s="4" t="s">
        <v>32</v>
      </c>
      <c r="P2" s="4" t="s">
        <v>33</v>
      </c>
      <c r="Q2" s="4">
        <v>0</v>
      </c>
      <c r="R2" s="8">
        <v>45231.0000115741</v>
      </c>
      <c r="S2" s="6">
        <v>45281</v>
      </c>
      <c r="T2" s="4" t="s">
        <v>34</v>
      </c>
      <c r="U2" s="4">
        <v>3924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45264</v>
      </c>
      <c r="G3" s="6">
        <v>45266</v>
      </c>
      <c r="H3" s="4">
        <v>1</v>
      </c>
      <c r="I3" s="4">
        <v>2</v>
      </c>
      <c r="J3" s="4">
        <v>2</v>
      </c>
      <c r="K3" s="4" t="s">
        <v>30</v>
      </c>
      <c r="L3" s="4">
        <v>1328</v>
      </c>
      <c r="M3" s="4">
        <v>1328</v>
      </c>
      <c r="N3" s="4" t="s">
        <v>38</v>
      </c>
      <c r="O3" s="4" t="s">
        <v>32</v>
      </c>
      <c r="P3" s="4" t="s">
        <v>33</v>
      </c>
      <c r="Q3" s="4">
        <v>0</v>
      </c>
      <c r="R3" s="8">
        <v>45233.0000115741</v>
      </c>
      <c r="S3" s="6">
        <v>45281</v>
      </c>
      <c r="T3" s="4" t="s">
        <v>34</v>
      </c>
      <c r="U3" s="4">
        <v>1328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45262</v>
      </c>
      <c r="G4" s="6">
        <v>45266</v>
      </c>
      <c r="H4" s="4">
        <v>1</v>
      </c>
      <c r="I4" s="4">
        <v>4</v>
      </c>
      <c r="J4" s="4">
        <v>4</v>
      </c>
      <c r="K4" s="4" t="s">
        <v>30</v>
      </c>
      <c r="L4" s="4">
        <v>2795</v>
      </c>
      <c r="M4" s="4">
        <v>2795</v>
      </c>
      <c r="N4" s="4" t="s">
        <v>43</v>
      </c>
      <c r="O4" s="4" t="s">
        <v>32</v>
      </c>
      <c r="P4" s="4" t="s">
        <v>33</v>
      </c>
      <c r="Q4" s="4">
        <v>0</v>
      </c>
      <c r="R4" s="8">
        <v>45237</v>
      </c>
      <c r="S4" s="6">
        <v>45281</v>
      </c>
      <c r="T4" s="4" t="s">
        <v>34</v>
      </c>
      <c r="U4" s="4">
        <v>2795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42</v>
      </c>
      <c r="F5" s="6">
        <v>45264</v>
      </c>
      <c r="G5" s="6">
        <v>45266</v>
      </c>
      <c r="H5" s="4">
        <v>1</v>
      </c>
      <c r="I5" s="4">
        <v>2</v>
      </c>
      <c r="J5" s="4">
        <v>2</v>
      </c>
      <c r="K5" s="4" t="s">
        <v>30</v>
      </c>
      <c r="L5" s="4">
        <v>1306</v>
      </c>
      <c r="M5" s="4">
        <v>1306</v>
      </c>
      <c r="N5" s="4" t="s">
        <v>47</v>
      </c>
      <c r="O5" s="4" t="s">
        <v>32</v>
      </c>
      <c r="P5" s="4" t="s">
        <v>33</v>
      </c>
      <c r="Q5" s="4">
        <v>0</v>
      </c>
      <c r="R5" s="8">
        <v>45243</v>
      </c>
      <c r="S5" s="6">
        <v>45281</v>
      </c>
      <c r="T5" s="4" t="s">
        <v>34</v>
      </c>
      <c r="U5" s="4">
        <v>1306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42</v>
      </c>
      <c r="F6" s="6">
        <v>45262</v>
      </c>
      <c r="G6" s="6">
        <v>45266</v>
      </c>
      <c r="H6" s="4">
        <v>2</v>
      </c>
      <c r="I6" s="4">
        <v>4</v>
      </c>
      <c r="J6" s="4">
        <v>8</v>
      </c>
      <c r="K6" s="4" t="s">
        <v>30</v>
      </c>
      <c r="L6" s="4">
        <v>5524</v>
      </c>
      <c r="M6" s="4">
        <v>5524</v>
      </c>
      <c r="N6" s="4" t="s">
        <v>51</v>
      </c>
      <c r="O6" s="4" t="s">
        <v>32</v>
      </c>
      <c r="P6" s="4" t="s">
        <v>33</v>
      </c>
      <c r="Q6" s="4">
        <v>0</v>
      </c>
      <c r="R6" s="8">
        <v>45245</v>
      </c>
      <c r="S6" s="6">
        <v>45281</v>
      </c>
      <c r="T6" s="4" t="s">
        <v>34</v>
      </c>
      <c r="U6" s="4">
        <v>5524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42</v>
      </c>
      <c r="F7" s="6">
        <v>45263</v>
      </c>
      <c r="G7" s="6">
        <v>45266</v>
      </c>
      <c r="H7" s="4">
        <v>1</v>
      </c>
      <c r="I7" s="4">
        <v>3</v>
      </c>
      <c r="J7" s="4">
        <v>3</v>
      </c>
      <c r="K7" s="4" t="s">
        <v>30</v>
      </c>
      <c r="L7" s="4">
        <v>1977</v>
      </c>
      <c r="M7" s="4">
        <v>1977</v>
      </c>
      <c r="N7" s="4" t="s">
        <v>55</v>
      </c>
      <c r="O7" s="4" t="s">
        <v>32</v>
      </c>
      <c r="P7" s="4" t="s">
        <v>33</v>
      </c>
      <c r="Q7" s="4">
        <v>0</v>
      </c>
      <c r="R7" s="8">
        <v>45249.0000115741</v>
      </c>
      <c r="S7" s="6">
        <v>45281</v>
      </c>
      <c r="T7" s="4" t="s">
        <v>34</v>
      </c>
      <c r="U7" s="4">
        <v>1977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45264</v>
      </c>
      <c r="G8" s="6">
        <v>45266</v>
      </c>
      <c r="H8" s="4">
        <v>2</v>
      </c>
      <c r="I8" s="4">
        <v>2</v>
      </c>
      <c r="J8" s="4">
        <v>4</v>
      </c>
      <c r="K8" s="4" t="s">
        <v>30</v>
      </c>
      <c r="L8" s="4">
        <v>2636</v>
      </c>
      <c r="M8" s="4">
        <v>2636</v>
      </c>
      <c r="N8" s="4" t="s">
        <v>59</v>
      </c>
      <c r="O8" s="4" t="s">
        <v>32</v>
      </c>
      <c r="P8" s="4" t="s">
        <v>33</v>
      </c>
      <c r="Q8" s="4">
        <v>0</v>
      </c>
      <c r="R8" s="8">
        <v>45250</v>
      </c>
      <c r="S8" s="6">
        <v>45281</v>
      </c>
      <c r="T8" s="4" t="s">
        <v>34</v>
      </c>
      <c r="U8" s="4">
        <v>2636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45263</v>
      </c>
      <c r="G9" s="6">
        <v>45266</v>
      </c>
      <c r="H9" s="4">
        <v>1</v>
      </c>
      <c r="I9" s="4">
        <v>3</v>
      </c>
      <c r="J9" s="4">
        <v>3</v>
      </c>
      <c r="K9" s="4" t="s">
        <v>30</v>
      </c>
      <c r="L9" s="4">
        <v>1977</v>
      </c>
      <c r="M9" s="4">
        <v>1977</v>
      </c>
      <c r="N9" s="4" t="s">
        <v>63</v>
      </c>
      <c r="O9" s="4" t="s">
        <v>32</v>
      </c>
      <c r="P9" s="4" t="s">
        <v>33</v>
      </c>
      <c r="Q9" s="4">
        <v>0</v>
      </c>
      <c r="R9" s="8">
        <v>45253.0000115741</v>
      </c>
      <c r="S9" s="6">
        <v>45281</v>
      </c>
      <c r="T9" s="4" t="s">
        <v>34</v>
      </c>
      <c r="U9" s="4">
        <v>1977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45264</v>
      </c>
      <c r="G10" s="6">
        <v>45266</v>
      </c>
      <c r="H10" s="4">
        <v>2</v>
      </c>
      <c r="I10" s="4">
        <v>2</v>
      </c>
      <c r="J10" s="4">
        <v>4</v>
      </c>
      <c r="K10" s="4" t="s">
        <v>30</v>
      </c>
      <c r="L10" s="4">
        <v>3424</v>
      </c>
      <c r="M10" s="4">
        <v>3424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45254.0000115741</v>
      </c>
      <c r="S10" s="6">
        <v>45281</v>
      </c>
      <c r="T10" s="4" t="s">
        <v>34</v>
      </c>
      <c r="U10" s="4">
        <v>3424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67</v>
      </c>
      <c r="E11" s="4" t="s">
        <v>73</v>
      </c>
      <c r="F11" s="6">
        <v>45263</v>
      </c>
      <c r="G11" s="6">
        <v>45266</v>
      </c>
      <c r="H11" s="4">
        <v>1</v>
      </c>
      <c r="I11" s="4">
        <v>3</v>
      </c>
      <c r="J11" s="4">
        <v>3</v>
      </c>
      <c r="K11" s="4" t="s">
        <v>30</v>
      </c>
      <c r="L11" s="4">
        <v>2211</v>
      </c>
      <c r="M11" s="4">
        <v>2211</v>
      </c>
      <c r="N11" s="4" t="s">
        <v>74</v>
      </c>
      <c r="O11" s="4" t="s">
        <v>32</v>
      </c>
      <c r="P11" s="4" t="s">
        <v>33</v>
      </c>
      <c r="Q11" s="4">
        <v>0</v>
      </c>
      <c r="R11" s="8">
        <v>45255.0000115741</v>
      </c>
      <c r="S11" s="6">
        <v>45281</v>
      </c>
      <c r="T11" s="4" t="s">
        <v>34</v>
      </c>
      <c r="U11" s="4">
        <v>2211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67</v>
      </c>
      <c r="E12" s="4" t="s">
        <v>73</v>
      </c>
      <c r="F12" s="6">
        <v>45262</v>
      </c>
      <c r="G12" s="6">
        <v>45266</v>
      </c>
      <c r="H12" s="4">
        <v>1</v>
      </c>
      <c r="I12" s="4">
        <v>4</v>
      </c>
      <c r="J12" s="4">
        <v>4</v>
      </c>
      <c r="K12" s="4" t="s">
        <v>30</v>
      </c>
      <c r="L12" s="4">
        <v>3677</v>
      </c>
      <c r="M12" s="4">
        <v>3677</v>
      </c>
      <c r="N12" s="4" t="s">
        <v>78</v>
      </c>
      <c r="O12" s="4" t="s">
        <v>32</v>
      </c>
      <c r="P12" s="4" t="s">
        <v>33</v>
      </c>
      <c r="Q12" s="4">
        <v>0</v>
      </c>
      <c r="R12" s="8">
        <v>45257.0000115741</v>
      </c>
      <c r="S12" s="6">
        <v>45281</v>
      </c>
      <c r="T12" s="4" t="s">
        <v>34</v>
      </c>
      <c r="U12" s="4">
        <v>3677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67</v>
      </c>
      <c r="E13" s="4" t="s">
        <v>68</v>
      </c>
      <c r="F13" s="6">
        <v>45263</v>
      </c>
      <c r="G13" s="6">
        <v>45266</v>
      </c>
      <c r="H13" s="4">
        <v>1</v>
      </c>
      <c r="I13" s="4">
        <v>3</v>
      </c>
      <c r="J13" s="4">
        <v>3</v>
      </c>
      <c r="K13" s="4" t="s">
        <v>30</v>
      </c>
      <c r="L13" s="4">
        <v>2844</v>
      </c>
      <c r="M13" s="4">
        <v>2844</v>
      </c>
      <c r="N13" s="4" t="s">
        <v>82</v>
      </c>
      <c r="O13" s="4" t="s">
        <v>32</v>
      </c>
      <c r="P13" s="4" t="s">
        <v>33</v>
      </c>
      <c r="Q13" s="4">
        <v>0</v>
      </c>
      <c r="R13" s="8">
        <v>45258.0000115741</v>
      </c>
      <c r="S13" s="6">
        <v>45281</v>
      </c>
      <c r="T13" s="4" t="s">
        <v>34</v>
      </c>
      <c r="U13" s="4">
        <v>2844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81</v>
      </c>
      <c r="B14" s="4" t="s">
        <v>26</v>
      </c>
      <c r="C14" s="4" t="s">
        <v>85</v>
      </c>
      <c r="D14" s="4" t="s">
        <v>67</v>
      </c>
      <c r="E14" s="4" t="s">
        <v>68</v>
      </c>
      <c r="F14" s="6">
        <v>45263</v>
      </c>
      <c r="G14" s="6">
        <v>45266</v>
      </c>
      <c r="H14" s="4">
        <v>1</v>
      </c>
      <c r="I14" s="4">
        <v>3</v>
      </c>
      <c r="J14" s="4">
        <v>3</v>
      </c>
      <c r="K14" s="4" t="s">
        <v>30</v>
      </c>
      <c r="L14" s="4">
        <v>-2844</v>
      </c>
      <c r="M14" s="4">
        <v>-2844</v>
      </c>
      <c r="N14" s="4" t="s">
        <v>82</v>
      </c>
      <c r="O14" s="4" t="s">
        <v>32</v>
      </c>
      <c r="P14" s="4" t="s">
        <v>33</v>
      </c>
      <c r="Q14" s="4">
        <v>0</v>
      </c>
      <c r="R14" s="8">
        <v>45258.0000115741</v>
      </c>
      <c r="S14" s="6">
        <v>45281</v>
      </c>
      <c r="T14" s="4" t="s">
        <v>34</v>
      </c>
      <c r="U14" s="4">
        <v>-2844</v>
      </c>
      <c r="V14" s="4">
        <v>0</v>
      </c>
      <c r="W14" s="4">
        <v>0</v>
      </c>
      <c r="X14" s="4" t="s">
        <v>83</v>
      </c>
      <c r="Y14" s="4" t="s">
        <v>84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67</v>
      </c>
      <c r="E15" s="4" t="s">
        <v>73</v>
      </c>
      <c r="F15" s="6">
        <v>45263</v>
      </c>
      <c r="G15" s="6">
        <v>45266</v>
      </c>
      <c r="H15" s="4">
        <v>1</v>
      </c>
      <c r="I15" s="4">
        <v>3</v>
      </c>
      <c r="J15" s="4">
        <v>3</v>
      </c>
      <c r="K15" s="4" t="s">
        <v>30</v>
      </c>
      <c r="L15" s="4">
        <v>2379</v>
      </c>
      <c r="M15" s="4">
        <v>2379</v>
      </c>
      <c r="N15" s="4" t="s">
        <v>87</v>
      </c>
      <c r="O15" s="4" t="s">
        <v>32</v>
      </c>
      <c r="P15" s="4" t="s">
        <v>33</v>
      </c>
      <c r="Q15" s="4">
        <v>0</v>
      </c>
      <c r="R15" s="8">
        <v>45258.0000115741</v>
      </c>
      <c r="S15" s="6">
        <v>45281</v>
      </c>
      <c r="T15" s="4" t="s">
        <v>34</v>
      </c>
      <c r="U15" s="4">
        <v>2379</v>
      </c>
      <c r="V15" s="4">
        <v>0</v>
      </c>
      <c r="W15" s="4">
        <v>0</v>
      </c>
      <c r="X15" s="4" t="s">
        <v>88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67</v>
      </c>
      <c r="E16" s="4" t="s">
        <v>68</v>
      </c>
      <c r="F16" s="6">
        <v>45263</v>
      </c>
      <c r="G16" s="6">
        <v>45266</v>
      </c>
      <c r="H16" s="4">
        <v>1</v>
      </c>
      <c r="I16" s="4">
        <v>3</v>
      </c>
      <c r="J16" s="4">
        <v>3</v>
      </c>
      <c r="K16" s="4" t="s">
        <v>30</v>
      </c>
      <c r="L16" s="4">
        <v>2844</v>
      </c>
      <c r="M16" s="4">
        <v>2844</v>
      </c>
      <c r="N16" s="4" t="s">
        <v>91</v>
      </c>
      <c r="O16" s="4" t="s">
        <v>32</v>
      </c>
      <c r="P16" s="4" t="s">
        <v>33</v>
      </c>
      <c r="Q16" s="4">
        <v>0</v>
      </c>
      <c r="R16" s="8">
        <v>45258.0000115741</v>
      </c>
      <c r="S16" s="6">
        <v>45281</v>
      </c>
      <c r="T16" s="4" t="s">
        <v>34</v>
      </c>
      <c r="U16" s="4">
        <v>2844</v>
      </c>
      <c r="V16" s="4">
        <v>0</v>
      </c>
      <c r="W16" s="4">
        <v>0</v>
      </c>
      <c r="X16" s="4" t="s">
        <v>92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67</v>
      </c>
      <c r="E17" s="4" t="s">
        <v>73</v>
      </c>
      <c r="F17" s="6">
        <v>45264</v>
      </c>
      <c r="G17" s="6">
        <v>45266</v>
      </c>
      <c r="H17" s="4">
        <v>1</v>
      </c>
      <c r="I17" s="4">
        <v>2</v>
      </c>
      <c r="J17" s="4">
        <v>2</v>
      </c>
      <c r="K17" s="4" t="s">
        <v>30</v>
      </c>
      <c r="L17" s="4">
        <v>1648</v>
      </c>
      <c r="M17" s="4">
        <v>1648</v>
      </c>
      <c r="N17" s="4" t="s">
        <v>95</v>
      </c>
      <c r="O17" s="4" t="s">
        <v>32</v>
      </c>
      <c r="P17" s="4" t="s">
        <v>33</v>
      </c>
      <c r="Q17" s="4">
        <v>0</v>
      </c>
      <c r="R17" s="8">
        <v>45259.0000115741</v>
      </c>
      <c r="S17" s="6">
        <v>45281</v>
      </c>
      <c r="T17" s="4" t="s">
        <v>34</v>
      </c>
      <c r="U17" s="4">
        <v>1648</v>
      </c>
      <c r="V17" s="4">
        <v>0</v>
      </c>
      <c r="W17" s="4">
        <v>0</v>
      </c>
      <c r="X17" s="4" t="s">
        <v>96</v>
      </c>
      <c r="Y17" s="4" t="s">
        <v>84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45265</v>
      </c>
      <c r="G18" s="6">
        <v>45266</v>
      </c>
      <c r="H18" s="4">
        <v>3</v>
      </c>
      <c r="I18" s="4">
        <v>1</v>
      </c>
      <c r="J18" s="4">
        <v>3</v>
      </c>
      <c r="K18" s="4" t="s">
        <v>30</v>
      </c>
      <c r="L18" s="4">
        <v>1281</v>
      </c>
      <c r="M18" s="4">
        <v>1281</v>
      </c>
      <c r="N18" s="4" t="s">
        <v>100</v>
      </c>
      <c r="O18" s="4" t="s">
        <v>32</v>
      </c>
      <c r="P18" s="4" t="s">
        <v>33</v>
      </c>
      <c r="Q18" s="4">
        <v>0</v>
      </c>
      <c r="R18" s="8">
        <v>45265</v>
      </c>
      <c r="S18" s="6">
        <v>45281</v>
      </c>
      <c r="T18" s="4" t="s">
        <v>34</v>
      </c>
      <c r="U18" s="4">
        <v>1281</v>
      </c>
      <c r="V18" s="4">
        <v>0</v>
      </c>
      <c r="W18" s="4">
        <v>0</v>
      </c>
      <c r="X18" s="4" t="s">
        <v>84</v>
      </c>
      <c r="Y18" s="4" t="s">
        <v>84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45265</v>
      </c>
      <c r="G19" s="6">
        <v>45266</v>
      </c>
      <c r="H19" s="4">
        <v>3</v>
      </c>
      <c r="I19" s="4">
        <v>1</v>
      </c>
      <c r="J19" s="4">
        <v>3</v>
      </c>
      <c r="K19" s="4" t="s">
        <v>30</v>
      </c>
      <c r="L19" s="4">
        <v>1281</v>
      </c>
      <c r="M19" s="4">
        <v>1281</v>
      </c>
      <c r="N19" s="4" t="s">
        <v>102</v>
      </c>
      <c r="O19" s="4" t="s">
        <v>32</v>
      </c>
      <c r="P19" s="4" t="s">
        <v>33</v>
      </c>
      <c r="Q19" s="4">
        <v>0</v>
      </c>
      <c r="R19" s="8">
        <v>45265.0000115741</v>
      </c>
      <c r="S19" s="6">
        <v>45281</v>
      </c>
      <c r="T19" s="4" t="s">
        <v>34</v>
      </c>
      <c r="U19" s="4">
        <v>1281</v>
      </c>
      <c r="V19" s="4">
        <v>0</v>
      </c>
      <c r="W19" s="4">
        <v>0</v>
      </c>
      <c r="X19" s="4" t="s">
        <v>84</v>
      </c>
      <c r="Y19" s="4" t="s">
        <v>84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98</v>
      </c>
      <c r="E20" s="4" t="s">
        <v>104</v>
      </c>
      <c r="F20" s="6">
        <v>45265</v>
      </c>
      <c r="G20" s="6">
        <v>45266</v>
      </c>
      <c r="H20" s="4">
        <v>3</v>
      </c>
      <c r="I20" s="4">
        <v>1</v>
      </c>
      <c r="J20" s="4">
        <v>3</v>
      </c>
      <c r="K20" s="4" t="s">
        <v>30</v>
      </c>
      <c r="L20" s="4">
        <v>1281</v>
      </c>
      <c r="M20" s="4">
        <v>1281</v>
      </c>
      <c r="N20" s="4" t="s">
        <v>102</v>
      </c>
      <c r="O20" s="4" t="s">
        <v>32</v>
      </c>
      <c r="P20" s="4" t="s">
        <v>33</v>
      </c>
      <c r="Q20" s="4">
        <v>0</v>
      </c>
      <c r="R20" s="8">
        <v>45265</v>
      </c>
      <c r="S20" s="6">
        <v>45281</v>
      </c>
      <c r="T20" s="4" t="s">
        <v>34</v>
      </c>
      <c r="U20" s="4">
        <v>1281</v>
      </c>
      <c r="V20" s="4">
        <v>0</v>
      </c>
      <c r="W20" s="4">
        <v>0</v>
      </c>
      <c r="X20" s="4" t="s">
        <v>84</v>
      </c>
      <c r="Y20" s="4" t="s">
        <v>84</v>
      </c>
    </row>
    <row r="21" s="4" customFormat="1" spans="1:25">
      <c r="A21" s="4" t="s">
        <v>101</v>
      </c>
      <c r="B21" s="4" t="s">
        <v>26</v>
      </c>
      <c r="C21" s="4" t="s">
        <v>85</v>
      </c>
      <c r="D21" s="4" t="s">
        <v>98</v>
      </c>
      <c r="E21" s="4" t="s">
        <v>99</v>
      </c>
      <c r="F21" s="6">
        <v>45265</v>
      </c>
      <c r="G21" s="6">
        <v>45266</v>
      </c>
      <c r="H21" s="4">
        <v>3</v>
      </c>
      <c r="I21" s="4">
        <v>1</v>
      </c>
      <c r="J21" s="4">
        <v>3</v>
      </c>
      <c r="K21" s="4" t="s">
        <v>30</v>
      </c>
      <c r="L21" s="4">
        <v>-1281</v>
      </c>
      <c r="M21" s="4">
        <v>-1281</v>
      </c>
      <c r="N21" s="4" t="s">
        <v>102</v>
      </c>
      <c r="O21" s="4" t="s">
        <v>32</v>
      </c>
      <c r="P21" s="4" t="s">
        <v>33</v>
      </c>
      <c r="Q21" s="4">
        <v>0</v>
      </c>
      <c r="R21" s="8">
        <v>45265.0000115741</v>
      </c>
      <c r="S21" s="6">
        <v>45281</v>
      </c>
      <c r="T21" s="4" t="s">
        <v>34</v>
      </c>
      <c r="U21" s="4">
        <v>-1281</v>
      </c>
      <c r="V21" s="4">
        <v>0</v>
      </c>
      <c r="W21" s="4">
        <v>0</v>
      </c>
      <c r="X21" s="4" t="s">
        <v>84</v>
      </c>
      <c r="Y21" s="4" t="s">
        <v>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G28" sqref="G28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spans="1:9">
      <c r="A2" s="5">
        <v>999228273961412</v>
      </c>
      <c r="B2" s="6">
        <v>45264</v>
      </c>
      <c r="C2" s="6">
        <v>45266</v>
      </c>
      <c r="D2" s="4">
        <v>3924</v>
      </c>
      <c r="E2" s="4" t="str">
        <f>VLOOKUP(A2,HOP!A:L,12,0)</f>
        <v>3924.00</v>
      </c>
      <c r="F2" s="4" t="str">
        <f>VLOOKUP(A2,HOP!A:C,3,0)</f>
        <v>4173411</v>
      </c>
      <c r="G2" s="4">
        <f>D2-E2</f>
        <v>0</v>
      </c>
      <c r="H2" s="4" t="str">
        <f>$H$1&amp;F2</f>
        <v>，4173411</v>
      </c>
      <c r="I2" s="4" t="str">
        <f>VLOOKUP(A2,HOP!A:U,21,0)</f>
        <v>直连</v>
      </c>
    </row>
    <row r="3" s="4" customFormat="1" spans="1:9">
      <c r="A3" s="5">
        <v>999228307655349</v>
      </c>
      <c r="B3" s="6">
        <v>45264</v>
      </c>
      <c r="C3" s="6">
        <v>45266</v>
      </c>
      <c r="D3" s="4">
        <v>1328</v>
      </c>
      <c r="E3" s="4" t="str">
        <f>VLOOKUP(A3,HOP!A:L,12,0)</f>
        <v>1328.00</v>
      </c>
      <c r="F3" s="4" t="str">
        <f>VLOOKUP(A3,HOP!A:C,3,0)</f>
        <v>4185001</v>
      </c>
      <c r="G3" s="4">
        <f t="shared" ref="G3:G19" si="0">D3-E3</f>
        <v>0</v>
      </c>
      <c r="H3" s="4" t="str">
        <f t="shared" ref="H3:H19" si="1">$H$1&amp;F3</f>
        <v>，4185001</v>
      </c>
      <c r="I3" s="4" t="str">
        <f>VLOOKUP(A3,HOP!A:U,21,0)</f>
        <v>直连</v>
      </c>
    </row>
    <row r="4" s="4" customFormat="1" spans="1:9">
      <c r="A4" s="5">
        <v>999228348474493</v>
      </c>
      <c r="B4" s="6">
        <v>45262</v>
      </c>
      <c r="C4" s="6">
        <v>45266</v>
      </c>
      <c r="D4" s="4">
        <v>2795</v>
      </c>
      <c r="E4" s="4" t="str">
        <f>VLOOKUP(A4,HOP!A:L,12,0)</f>
        <v>2795.00</v>
      </c>
      <c r="F4" s="4" t="str">
        <f>VLOOKUP(A4,HOP!A:C,3,0)</f>
        <v>4207733</v>
      </c>
      <c r="G4" s="4">
        <f t="shared" si="0"/>
        <v>0</v>
      </c>
      <c r="H4" s="4" t="str">
        <f t="shared" si="1"/>
        <v>，4207733</v>
      </c>
      <c r="I4" s="4" t="str">
        <f>VLOOKUP(A4,HOP!A:U,21,0)</f>
        <v>直连</v>
      </c>
    </row>
    <row r="5" s="4" customFormat="1" spans="1:9">
      <c r="A5" s="5">
        <v>999228445043269</v>
      </c>
      <c r="B5" s="6">
        <v>45264</v>
      </c>
      <c r="C5" s="6">
        <v>45266</v>
      </c>
      <c r="D5" s="4">
        <v>1306</v>
      </c>
      <c r="E5" s="4" t="str">
        <f>VLOOKUP(A5,HOP!A:L,12,0)</f>
        <v>1306.00</v>
      </c>
      <c r="F5" s="4" t="str">
        <f>VLOOKUP(A5,HOP!A:C,3,0)</f>
        <v>4247758</v>
      </c>
      <c r="G5" s="4">
        <f t="shared" si="0"/>
        <v>0</v>
      </c>
      <c r="H5" s="4" t="str">
        <f t="shared" si="1"/>
        <v>，4247758</v>
      </c>
      <c r="I5" s="4" t="str">
        <f>VLOOKUP(A5,HOP!A:U,21,0)</f>
        <v>直连</v>
      </c>
    </row>
    <row r="6" s="4" customFormat="1" spans="1:9">
      <c r="A6" s="5">
        <v>999228488953073</v>
      </c>
      <c r="B6" s="6">
        <v>45262</v>
      </c>
      <c r="C6" s="6">
        <v>45266</v>
      </c>
      <c r="D6" s="4">
        <v>5524</v>
      </c>
      <c r="E6" s="4" t="str">
        <f>VLOOKUP(A6,HOP!A:L,12,0)</f>
        <v>5524.00</v>
      </c>
      <c r="F6" s="4" t="str">
        <f>VLOOKUP(A6,HOP!A:C,3,0)</f>
        <v>4260831</v>
      </c>
      <c r="G6" s="4">
        <f t="shared" si="0"/>
        <v>0</v>
      </c>
      <c r="H6" s="4" t="str">
        <f t="shared" si="1"/>
        <v>，4260831</v>
      </c>
      <c r="I6" s="4" t="str">
        <f>VLOOKUP(A6,HOP!A:U,21,0)</f>
        <v>直连</v>
      </c>
    </row>
    <row r="7" s="4" customFormat="1" spans="1:9">
      <c r="A7" s="5">
        <v>999228544970655</v>
      </c>
      <c r="B7" s="6">
        <v>45263</v>
      </c>
      <c r="C7" s="6">
        <v>45266</v>
      </c>
      <c r="D7" s="4">
        <v>1977</v>
      </c>
      <c r="E7" s="4" t="str">
        <f>VLOOKUP(A7,HOP!A:L,12,0)</f>
        <v>1977.00</v>
      </c>
      <c r="F7" s="4" t="str">
        <f>VLOOKUP(A7,HOP!A:C,3,0)</f>
        <v>4277014</v>
      </c>
      <c r="G7" s="4">
        <f t="shared" si="0"/>
        <v>0</v>
      </c>
      <c r="H7" s="4" t="str">
        <f t="shared" si="1"/>
        <v>，4277014</v>
      </c>
      <c r="I7" s="4" t="str">
        <f>VLOOKUP(A7,HOP!A:U,21,0)</f>
        <v>直连</v>
      </c>
    </row>
    <row r="8" s="4" customFormat="1" spans="1:9">
      <c r="A8" s="5">
        <v>999228550012534</v>
      </c>
      <c r="B8" s="6">
        <v>45264</v>
      </c>
      <c r="C8" s="6">
        <v>45266</v>
      </c>
      <c r="D8" s="4">
        <v>2636</v>
      </c>
      <c r="E8" s="4" t="str">
        <f>VLOOKUP(A8,HOP!A:L,12,0)</f>
        <v>2636.00</v>
      </c>
      <c r="F8" s="4" t="str">
        <f>VLOOKUP(A8,HOP!A:C,3,0)</f>
        <v>4278658</v>
      </c>
      <c r="G8" s="4">
        <f t="shared" si="0"/>
        <v>0</v>
      </c>
      <c r="H8" s="4" t="str">
        <f t="shared" si="1"/>
        <v>，4278658</v>
      </c>
      <c r="I8" s="4" t="str">
        <f>VLOOKUP(A8,HOP!A:U,21,0)</f>
        <v>直连</v>
      </c>
    </row>
    <row r="9" s="4" customFormat="1" spans="1:9">
      <c r="A9" s="5">
        <v>999228589639966</v>
      </c>
      <c r="B9" s="6">
        <v>45263</v>
      </c>
      <c r="C9" s="6">
        <v>45266</v>
      </c>
      <c r="D9" s="4">
        <v>1977</v>
      </c>
      <c r="E9" s="4" t="str">
        <f>VLOOKUP(A9,HOP!A:L,12,0)</f>
        <v>1977.00</v>
      </c>
      <c r="F9" s="4" t="str">
        <f>VLOOKUP(A9,HOP!A:C,3,0)</f>
        <v>4307129</v>
      </c>
      <c r="G9" s="4">
        <f t="shared" si="0"/>
        <v>0</v>
      </c>
      <c r="H9" s="4" t="str">
        <f t="shared" si="1"/>
        <v>，4307129</v>
      </c>
      <c r="I9" s="4" t="str">
        <f>VLOOKUP(A9,HOP!A:U,21,0)</f>
        <v>直连</v>
      </c>
    </row>
    <row r="10" s="4" customFormat="1" spans="1:9">
      <c r="A10" s="5">
        <v>999228622821518</v>
      </c>
      <c r="B10" s="6">
        <v>45264</v>
      </c>
      <c r="C10" s="6">
        <v>45266</v>
      </c>
      <c r="D10" s="4">
        <v>3424</v>
      </c>
      <c r="E10" s="4" t="str">
        <f>VLOOKUP(A10,HOP!A:L,12,0)</f>
        <v>3424.00</v>
      </c>
      <c r="F10" s="4" t="str">
        <f>VLOOKUP(A10,HOP!A:C,3,0)</f>
        <v>4317625</v>
      </c>
      <c r="G10" s="4">
        <f t="shared" si="0"/>
        <v>0</v>
      </c>
      <c r="H10" s="4" t="str">
        <f t="shared" si="1"/>
        <v>，4317625</v>
      </c>
      <c r="I10" s="4" t="str">
        <f>VLOOKUP(A10,HOP!A:U,21,0)</f>
        <v>直连</v>
      </c>
    </row>
    <row r="11" s="4" customFormat="1" spans="1:9">
      <c r="A11" s="5">
        <v>999228642057226</v>
      </c>
      <c r="B11" s="6">
        <v>45263</v>
      </c>
      <c r="C11" s="6">
        <v>45266</v>
      </c>
      <c r="D11" s="4">
        <v>2211</v>
      </c>
      <c r="E11" s="4" t="str">
        <f>VLOOKUP(A11,HOP!A:L,12,0)</f>
        <v>2211.00</v>
      </c>
      <c r="F11" s="4" t="str">
        <f>VLOOKUP(A11,HOP!A:C,3,0)</f>
        <v>4321632</v>
      </c>
      <c r="G11" s="4">
        <f t="shared" si="0"/>
        <v>0</v>
      </c>
      <c r="H11" s="4" t="str">
        <f t="shared" si="1"/>
        <v>，4321632</v>
      </c>
      <c r="I11" s="4" t="str">
        <f>VLOOKUP(A11,HOP!A:U,21,0)</f>
        <v>直连</v>
      </c>
    </row>
    <row r="12" s="4" customFormat="1" spans="1:9">
      <c r="A12" s="5">
        <v>999228715242931</v>
      </c>
      <c r="B12" s="6">
        <v>45262</v>
      </c>
      <c r="C12" s="6">
        <v>45266</v>
      </c>
      <c r="D12" s="4">
        <v>3677</v>
      </c>
      <c r="E12" s="4" t="str">
        <f>VLOOKUP(A12,HOP!A:L,12,0)</f>
        <v>3677.00</v>
      </c>
      <c r="F12" s="4" t="str">
        <f>VLOOKUP(A12,HOP!A:C,3,0)</f>
        <v>4337291</v>
      </c>
      <c r="G12" s="4">
        <f t="shared" si="0"/>
        <v>0</v>
      </c>
      <c r="H12" s="4" t="str">
        <f t="shared" si="1"/>
        <v>，4337291</v>
      </c>
      <c r="I12" s="4" t="str">
        <f>VLOOKUP(A12,HOP!A:U,21,0)</f>
        <v>直连</v>
      </c>
    </row>
    <row r="13" s="4" customFormat="1" hidden="1" spans="1:9">
      <c r="A13" s="5">
        <v>999228726024990</v>
      </c>
      <c r="B13" s="6">
        <v>45263</v>
      </c>
      <c r="C13" s="6">
        <v>45266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999228738474866</v>
      </c>
      <c r="B14" s="6">
        <v>45263</v>
      </c>
      <c r="C14" s="6">
        <v>45266</v>
      </c>
      <c r="D14" s="4">
        <v>2379</v>
      </c>
      <c r="E14" s="4" t="str">
        <f>VLOOKUP(A14,HOP!A:L,12,0)</f>
        <v>2379.00</v>
      </c>
      <c r="F14" s="4" t="str">
        <f>VLOOKUP(A14,HOP!A:C,3,0)</f>
        <v>4341894</v>
      </c>
      <c r="G14" s="4">
        <f t="shared" si="0"/>
        <v>0</v>
      </c>
      <c r="H14" s="4" t="str">
        <f t="shared" si="1"/>
        <v>，4341894</v>
      </c>
      <c r="I14" s="4" t="str">
        <f>VLOOKUP(A14,HOP!A:U,21,0)</f>
        <v>直连</v>
      </c>
    </row>
    <row r="15" s="4" customFormat="1" spans="1:9">
      <c r="A15" s="5">
        <v>999228742641158</v>
      </c>
      <c r="B15" s="6">
        <v>45263</v>
      </c>
      <c r="C15" s="6">
        <v>45266</v>
      </c>
      <c r="D15" s="4">
        <v>2844</v>
      </c>
      <c r="E15" s="4" t="str">
        <f>VLOOKUP(A15,HOP!A:L,12,0)</f>
        <v>2844.00</v>
      </c>
      <c r="F15" s="4" t="str">
        <f>VLOOKUP(A15,HOP!A:C,3,0)</f>
        <v>4342674</v>
      </c>
      <c r="G15" s="4">
        <f t="shared" si="0"/>
        <v>0</v>
      </c>
      <c r="H15" s="4" t="str">
        <f t="shared" si="1"/>
        <v>，4342674</v>
      </c>
      <c r="I15" s="4" t="str">
        <f>VLOOKUP(A15,HOP!A:U,21,0)</f>
        <v>直连</v>
      </c>
    </row>
    <row r="16" s="4" customFormat="1" spans="1:9">
      <c r="A16" s="5">
        <v>999228765922478</v>
      </c>
      <c r="B16" s="6">
        <v>45264</v>
      </c>
      <c r="C16" s="6">
        <v>45266</v>
      </c>
      <c r="D16" s="4">
        <v>1648</v>
      </c>
      <c r="E16" s="4" t="str">
        <f>VLOOKUP(A16,HOP!A:L,12,0)</f>
        <v>1648.00</v>
      </c>
      <c r="F16" s="4" t="str">
        <f>VLOOKUP(A16,HOP!A:C,3,0)</f>
        <v>4347030</v>
      </c>
      <c r="G16" s="4">
        <f t="shared" si="0"/>
        <v>0</v>
      </c>
      <c r="H16" s="4" t="str">
        <f t="shared" si="1"/>
        <v>，4347030</v>
      </c>
      <c r="I16" s="4" t="str">
        <f>VLOOKUP(A16,HOP!A:U,21,0)</f>
        <v>直连</v>
      </c>
    </row>
    <row r="17" s="4" customFormat="1" hidden="1" spans="1:10">
      <c r="A17" s="5">
        <v>999229306196921</v>
      </c>
      <c r="B17" s="6">
        <v>45265</v>
      </c>
      <c r="C17" s="6">
        <v>45266</v>
      </c>
      <c r="D17" s="4">
        <v>1281</v>
      </c>
      <c r="E17" s="7">
        <v>1281</v>
      </c>
      <c r="F17" s="9" t="s">
        <v>106</v>
      </c>
      <c r="G17" s="4">
        <f t="shared" si="0"/>
        <v>0</v>
      </c>
      <c r="H17" s="4" t="str">
        <f t="shared" si="1"/>
        <v>，202312050849270071</v>
      </c>
      <c r="I17" s="4" t="e">
        <f>VLOOKUP(A17,HOP!A:U,21,0)</f>
        <v>#N/A</v>
      </c>
      <c r="J17" s="4">
        <v>12.5</v>
      </c>
    </row>
    <row r="18" s="4" customFormat="1" hidden="1" spans="1:9">
      <c r="A18" s="5">
        <v>999229306206182</v>
      </c>
      <c r="B18" s="6">
        <v>45265</v>
      </c>
      <c r="C18" s="6">
        <v>45266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10">
      <c r="A19" s="5">
        <v>999229306230155</v>
      </c>
      <c r="B19" s="6">
        <v>45265</v>
      </c>
      <c r="C19" s="6">
        <v>45266</v>
      </c>
      <c r="D19" s="4">
        <v>1281</v>
      </c>
      <c r="E19" s="7">
        <v>1281</v>
      </c>
      <c r="F19" s="9" t="s">
        <v>107</v>
      </c>
      <c r="G19" s="4">
        <f t="shared" si="0"/>
        <v>0</v>
      </c>
      <c r="H19" s="4" t="str">
        <f t="shared" si="1"/>
        <v>，202312050822390068</v>
      </c>
      <c r="I19" s="4" t="e">
        <f>VLOOKUP(A19,HOP!A:U,21,0)</f>
        <v>#N/A</v>
      </c>
      <c r="J19" s="4">
        <v>12.5</v>
      </c>
    </row>
    <row r="21" spans="4:4">
      <c r="D21" s="4">
        <f>SUM(D2:D20)</f>
        <v>40212</v>
      </c>
    </row>
    <row r="28" spans="1:4">
      <c r="A28" s="4" t="s">
        <v>108</v>
      </c>
      <c r="C28" s="4">
        <v>37650</v>
      </c>
      <c r="D28" s="4">
        <v>41111.6</v>
      </c>
    </row>
    <row r="29" spans="1:4">
      <c r="A29" s="4" t="s">
        <v>109</v>
      </c>
      <c r="C29" s="4">
        <v>2562</v>
      </c>
      <c r="D29" s="4">
        <v>2797.55</v>
      </c>
    </row>
    <row r="30" spans="1:4">
      <c r="A30" s="4" t="s">
        <v>110</v>
      </c>
      <c r="C30" s="4">
        <f>SUBTOTAL(9,C28:C29)</f>
        <v>40212</v>
      </c>
      <c r="D30" s="4">
        <f>SUBTOTAL(9,D28:D29)</f>
        <v>43909.15</v>
      </c>
    </row>
    <row r="31" spans="1:1">
      <c r="A31" s="4" t="s">
        <v>111</v>
      </c>
    </row>
  </sheetData>
  <autoFilter ref="A1:XFD21">
    <filterColumn colId="3">
      <filters blank="1">
        <filter val="1281"/>
        <filter val="2211"/>
        <filter val="40212"/>
        <filter val="2844"/>
        <filter val="3424"/>
        <filter val="3924"/>
        <filter val="5524"/>
        <filter val="2795"/>
        <filter val="1306"/>
        <filter val="2636"/>
        <filter val="1977"/>
        <filter val="3677"/>
        <filter val="1328"/>
        <filter val="1648"/>
        <filter val="237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3">
        <v>999228765922478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135</v>
      </c>
      <c r="G2" s="1" t="s">
        <v>136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  <c r="V2" s="1" t="s">
        <v>148</v>
      </c>
    </row>
    <row r="3" s="1" customFormat="1" spans="1:22">
      <c r="A3" s="3">
        <v>999228742641158</v>
      </c>
      <c r="B3" s="1" t="s">
        <v>149</v>
      </c>
      <c r="C3" s="1" t="s">
        <v>150</v>
      </c>
      <c r="D3" s="1" t="s">
        <v>133</v>
      </c>
      <c r="E3" s="1" t="s">
        <v>151</v>
      </c>
      <c r="F3" s="1" t="s">
        <v>152</v>
      </c>
      <c r="G3" s="1" t="s">
        <v>136</v>
      </c>
      <c r="H3" s="1" t="s">
        <v>137</v>
      </c>
      <c r="I3" s="1" t="s">
        <v>153</v>
      </c>
      <c r="J3" s="1" t="s">
        <v>139</v>
      </c>
      <c r="K3" s="1" t="s">
        <v>153</v>
      </c>
      <c r="L3" s="1" t="s">
        <v>153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154</v>
      </c>
      <c r="S3" s="1" t="s">
        <v>145</v>
      </c>
      <c r="T3" s="1" t="s">
        <v>146</v>
      </c>
      <c r="U3" s="1" t="s">
        <v>147</v>
      </c>
      <c r="V3" s="1" t="s">
        <v>148</v>
      </c>
    </row>
    <row r="4" s="1" customFormat="1" spans="1:22">
      <c r="A4" s="3">
        <v>999228738474866</v>
      </c>
      <c r="B4" s="1" t="s">
        <v>149</v>
      </c>
      <c r="C4" s="1" t="s">
        <v>155</v>
      </c>
      <c r="D4" s="1" t="s">
        <v>133</v>
      </c>
      <c r="E4" s="1" t="s">
        <v>156</v>
      </c>
      <c r="F4" s="1" t="s">
        <v>152</v>
      </c>
      <c r="G4" s="1" t="s">
        <v>136</v>
      </c>
      <c r="H4" s="1" t="s">
        <v>137</v>
      </c>
      <c r="I4" s="1" t="s">
        <v>157</v>
      </c>
      <c r="J4" s="1" t="s">
        <v>139</v>
      </c>
      <c r="K4" s="1" t="s">
        <v>157</v>
      </c>
      <c r="L4" s="1" t="s">
        <v>157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158</v>
      </c>
      <c r="S4" s="1" t="s">
        <v>145</v>
      </c>
      <c r="T4" s="1" t="s">
        <v>146</v>
      </c>
      <c r="U4" s="1" t="s">
        <v>147</v>
      </c>
      <c r="V4" s="1" t="s">
        <v>148</v>
      </c>
    </row>
    <row r="5" s="1" customFormat="1" spans="1:22">
      <c r="A5" s="3">
        <v>999228715242931</v>
      </c>
      <c r="B5" s="1" t="s">
        <v>159</v>
      </c>
      <c r="C5" s="1" t="s">
        <v>160</v>
      </c>
      <c r="D5" s="1" t="s">
        <v>133</v>
      </c>
      <c r="E5" s="1" t="s">
        <v>161</v>
      </c>
      <c r="F5" s="1" t="s">
        <v>162</v>
      </c>
      <c r="G5" s="1" t="s">
        <v>136</v>
      </c>
      <c r="H5" s="1" t="s">
        <v>137</v>
      </c>
      <c r="I5" s="1" t="s">
        <v>163</v>
      </c>
      <c r="J5" s="1" t="s">
        <v>139</v>
      </c>
      <c r="K5" s="1" t="s">
        <v>163</v>
      </c>
      <c r="L5" s="1" t="s">
        <v>163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164</v>
      </c>
      <c r="S5" s="1" t="s">
        <v>145</v>
      </c>
      <c r="T5" s="1" t="s">
        <v>146</v>
      </c>
      <c r="U5" s="1" t="s">
        <v>147</v>
      </c>
      <c r="V5" s="1" t="s">
        <v>148</v>
      </c>
    </row>
    <row r="6" s="1" customFormat="1" spans="1:22">
      <c r="A6" s="3">
        <v>999228642057226</v>
      </c>
      <c r="B6" s="1" t="s">
        <v>165</v>
      </c>
      <c r="C6" s="1" t="s">
        <v>166</v>
      </c>
      <c r="D6" s="1" t="s">
        <v>133</v>
      </c>
      <c r="E6" s="1" t="s">
        <v>167</v>
      </c>
      <c r="F6" s="1" t="s">
        <v>152</v>
      </c>
      <c r="G6" s="1" t="s">
        <v>136</v>
      </c>
      <c r="H6" s="1" t="s">
        <v>137</v>
      </c>
      <c r="I6" s="1" t="s">
        <v>168</v>
      </c>
      <c r="J6" s="1" t="s">
        <v>139</v>
      </c>
      <c r="K6" s="1" t="s">
        <v>168</v>
      </c>
      <c r="L6" s="1" t="s">
        <v>168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169</v>
      </c>
      <c r="S6" s="1" t="s">
        <v>145</v>
      </c>
      <c r="T6" s="1" t="s">
        <v>146</v>
      </c>
      <c r="U6" s="1" t="s">
        <v>147</v>
      </c>
      <c r="V6" s="1" t="s">
        <v>148</v>
      </c>
    </row>
    <row r="7" s="1" customFormat="1" spans="1:22">
      <c r="A7" s="3">
        <v>999228622821518</v>
      </c>
      <c r="B7" s="1" t="s">
        <v>170</v>
      </c>
      <c r="C7" s="1" t="s">
        <v>171</v>
      </c>
      <c r="D7" s="1" t="s">
        <v>133</v>
      </c>
      <c r="E7" s="1" t="s">
        <v>172</v>
      </c>
      <c r="F7" s="1" t="s">
        <v>135</v>
      </c>
      <c r="G7" s="1" t="s">
        <v>136</v>
      </c>
      <c r="H7" s="1" t="s">
        <v>137</v>
      </c>
      <c r="I7" s="1" t="s">
        <v>173</v>
      </c>
      <c r="J7" s="1" t="s">
        <v>139</v>
      </c>
      <c r="K7" s="1" t="s">
        <v>173</v>
      </c>
      <c r="L7" s="1" t="s">
        <v>173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174</v>
      </c>
      <c r="S7" s="1" t="s">
        <v>145</v>
      </c>
      <c r="T7" s="1" t="s">
        <v>146</v>
      </c>
      <c r="U7" s="1" t="s">
        <v>147</v>
      </c>
      <c r="V7" s="1" t="s">
        <v>148</v>
      </c>
    </row>
    <row r="8" s="1" customFormat="1" spans="1:22">
      <c r="A8" s="3">
        <v>999228589639966</v>
      </c>
      <c r="B8" s="1" t="s">
        <v>175</v>
      </c>
      <c r="C8" s="1" t="s">
        <v>176</v>
      </c>
      <c r="D8" s="1" t="s">
        <v>177</v>
      </c>
      <c r="E8" s="1" t="s">
        <v>178</v>
      </c>
      <c r="F8" s="1" t="s">
        <v>152</v>
      </c>
      <c r="G8" s="1" t="s">
        <v>136</v>
      </c>
      <c r="H8" s="1" t="s">
        <v>137</v>
      </c>
      <c r="I8" s="1" t="s">
        <v>179</v>
      </c>
      <c r="J8" s="1" t="s">
        <v>139</v>
      </c>
      <c r="K8" s="1" t="s">
        <v>179</v>
      </c>
      <c r="L8" s="1" t="s">
        <v>179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180</v>
      </c>
      <c r="S8" s="1" t="s">
        <v>145</v>
      </c>
      <c r="T8" s="1" t="s">
        <v>146</v>
      </c>
      <c r="U8" s="1" t="s">
        <v>147</v>
      </c>
      <c r="V8" s="1" t="s">
        <v>148</v>
      </c>
    </row>
    <row r="9" s="1" customFormat="1" spans="1:22">
      <c r="A9" s="3">
        <v>999228550012534</v>
      </c>
      <c r="B9" s="1" t="s">
        <v>181</v>
      </c>
      <c r="C9" s="1" t="s">
        <v>182</v>
      </c>
      <c r="D9" s="1" t="s">
        <v>177</v>
      </c>
      <c r="E9" s="1" t="s">
        <v>183</v>
      </c>
      <c r="F9" s="1" t="s">
        <v>135</v>
      </c>
      <c r="G9" s="1" t="s">
        <v>136</v>
      </c>
      <c r="H9" s="1" t="s">
        <v>137</v>
      </c>
      <c r="I9" s="1" t="s">
        <v>184</v>
      </c>
      <c r="J9" s="1" t="s">
        <v>139</v>
      </c>
      <c r="K9" s="1" t="s">
        <v>184</v>
      </c>
      <c r="L9" s="1" t="s">
        <v>184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185</v>
      </c>
      <c r="S9" s="1" t="s">
        <v>145</v>
      </c>
      <c r="T9" s="1" t="s">
        <v>146</v>
      </c>
      <c r="U9" s="1" t="s">
        <v>147</v>
      </c>
      <c r="V9" s="1" t="s">
        <v>148</v>
      </c>
    </row>
    <row r="10" s="1" customFormat="1" spans="1:22">
      <c r="A10" s="3">
        <v>999228544970655</v>
      </c>
      <c r="B10" s="1" t="s">
        <v>186</v>
      </c>
      <c r="C10" s="1" t="s">
        <v>187</v>
      </c>
      <c r="D10" s="1" t="s">
        <v>177</v>
      </c>
      <c r="E10" s="1" t="s">
        <v>188</v>
      </c>
      <c r="F10" s="1" t="s">
        <v>152</v>
      </c>
      <c r="G10" s="1" t="s">
        <v>136</v>
      </c>
      <c r="H10" s="1" t="s">
        <v>137</v>
      </c>
      <c r="I10" s="1" t="s">
        <v>179</v>
      </c>
      <c r="J10" s="1" t="s">
        <v>139</v>
      </c>
      <c r="K10" s="1" t="s">
        <v>179</v>
      </c>
      <c r="L10" s="1" t="s">
        <v>179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189</v>
      </c>
      <c r="S10" s="1" t="s">
        <v>145</v>
      </c>
      <c r="T10" s="1" t="s">
        <v>146</v>
      </c>
      <c r="U10" s="1" t="s">
        <v>147</v>
      </c>
      <c r="V10" s="1" t="s">
        <v>148</v>
      </c>
    </row>
    <row r="11" s="1" customFormat="1" spans="1:22">
      <c r="A11" s="3">
        <v>999228488953073</v>
      </c>
      <c r="B11" s="1" t="s">
        <v>190</v>
      </c>
      <c r="C11" s="1" t="s">
        <v>191</v>
      </c>
      <c r="D11" s="1" t="s">
        <v>177</v>
      </c>
      <c r="E11" s="1" t="s">
        <v>192</v>
      </c>
      <c r="F11" s="1" t="s">
        <v>162</v>
      </c>
      <c r="G11" s="1" t="s">
        <v>136</v>
      </c>
      <c r="H11" s="1" t="s">
        <v>137</v>
      </c>
      <c r="I11" s="1" t="s">
        <v>193</v>
      </c>
      <c r="J11" s="1" t="s">
        <v>139</v>
      </c>
      <c r="K11" s="1" t="s">
        <v>193</v>
      </c>
      <c r="L11" s="1" t="s">
        <v>193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194</v>
      </c>
      <c r="S11" s="1" t="s">
        <v>145</v>
      </c>
      <c r="T11" s="1" t="s">
        <v>146</v>
      </c>
      <c r="U11" s="1" t="s">
        <v>147</v>
      </c>
      <c r="V11" s="1" t="s">
        <v>148</v>
      </c>
    </row>
    <row r="12" s="1" customFormat="1" spans="1:22">
      <c r="A12" s="3">
        <v>999228445043269</v>
      </c>
      <c r="B12" s="1" t="s">
        <v>195</v>
      </c>
      <c r="C12" s="1" t="s">
        <v>196</v>
      </c>
      <c r="D12" s="1" t="s">
        <v>177</v>
      </c>
      <c r="E12" s="1" t="s">
        <v>197</v>
      </c>
      <c r="F12" s="1" t="s">
        <v>135</v>
      </c>
      <c r="G12" s="1" t="s">
        <v>136</v>
      </c>
      <c r="H12" s="1" t="s">
        <v>137</v>
      </c>
      <c r="I12" s="1" t="s">
        <v>198</v>
      </c>
      <c r="J12" s="1" t="s">
        <v>139</v>
      </c>
      <c r="K12" s="1" t="s">
        <v>198</v>
      </c>
      <c r="L12" s="1" t="s">
        <v>198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199</v>
      </c>
      <c r="S12" s="1" t="s">
        <v>145</v>
      </c>
      <c r="T12" s="1" t="s">
        <v>146</v>
      </c>
      <c r="U12" s="1" t="s">
        <v>147</v>
      </c>
      <c r="V12" s="1" t="s">
        <v>148</v>
      </c>
    </row>
    <row r="13" s="1" customFormat="1" spans="1:22">
      <c r="A13" s="3">
        <v>999228348474493</v>
      </c>
      <c r="B13" s="1" t="s">
        <v>200</v>
      </c>
      <c r="C13" s="1" t="s">
        <v>201</v>
      </c>
      <c r="D13" s="1" t="s">
        <v>177</v>
      </c>
      <c r="E13" s="1" t="s">
        <v>202</v>
      </c>
      <c r="F13" s="1" t="s">
        <v>162</v>
      </c>
      <c r="G13" s="1" t="s">
        <v>136</v>
      </c>
      <c r="H13" s="1" t="s">
        <v>137</v>
      </c>
      <c r="I13" s="1" t="s">
        <v>203</v>
      </c>
      <c r="J13" s="1" t="s">
        <v>139</v>
      </c>
      <c r="K13" s="1" t="s">
        <v>203</v>
      </c>
      <c r="L13" s="1" t="s">
        <v>203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143</v>
      </c>
      <c r="R13" s="1" t="s">
        <v>204</v>
      </c>
      <c r="S13" s="1" t="s">
        <v>145</v>
      </c>
      <c r="T13" s="1" t="s">
        <v>146</v>
      </c>
      <c r="U13" s="1" t="s">
        <v>147</v>
      </c>
      <c r="V13" s="1" t="s">
        <v>148</v>
      </c>
    </row>
    <row r="14" s="1" customFormat="1" spans="1:22">
      <c r="A14" s="3">
        <v>999228307655349</v>
      </c>
      <c r="B14" s="1" t="s">
        <v>205</v>
      </c>
      <c r="C14" s="1" t="s">
        <v>206</v>
      </c>
      <c r="D14" s="1" t="s">
        <v>177</v>
      </c>
      <c r="E14" s="1" t="s">
        <v>207</v>
      </c>
      <c r="F14" s="1" t="s">
        <v>135</v>
      </c>
      <c r="G14" s="1" t="s">
        <v>136</v>
      </c>
      <c r="H14" s="1" t="s">
        <v>137</v>
      </c>
      <c r="I14" s="1" t="s">
        <v>208</v>
      </c>
      <c r="J14" s="1" t="s">
        <v>139</v>
      </c>
      <c r="K14" s="1" t="s">
        <v>208</v>
      </c>
      <c r="L14" s="1" t="s">
        <v>208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143</v>
      </c>
      <c r="R14" s="1" t="s">
        <v>209</v>
      </c>
      <c r="S14" s="1" t="s">
        <v>145</v>
      </c>
      <c r="T14" s="1" t="s">
        <v>146</v>
      </c>
      <c r="U14" s="1" t="s">
        <v>147</v>
      </c>
      <c r="V14" s="1" t="s">
        <v>148</v>
      </c>
    </row>
    <row r="15" s="1" customFormat="1" spans="1:22">
      <c r="A15" s="3">
        <v>999228273961412</v>
      </c>
      <c r="B15" s="1" t="s">
        <v>210</v>
      </c>
      <c r="C15" s="1" t="s">
        <v>211</v>
      </c>
      <c r="D15" s="1" t="s">
        <v>177</v>
      </c>
      <c r="E15" s="1" t="s">
        <v>212</v>
      </c>
      <c r="F15" s="1" t="s">
        <v>135</v>
      </c>
      <c r="G15" s="1" t="s">
        <v>136</v>
      </c>
      <c r="H15" s="1" t="s">
        <v>137</v>
      </c>
      <c r="I15" s="1" t="s">
        <v>213</v>
      </c>
      <c r="J15" s="1" t="s">
        <v>139</v>
      </c>
      <c r="K15" s="1" t="s">
        <v>213</v>
      </c>
      <c r="L15" s="1" t="s">
        <v>213</v>
      </c>
      <c r="M15" s="1" t="s">
        <v>140</v>
      </c>
      <c r="N15" s="1" t="s">
        <v>140</v>
      </c>
      <c r="O15" s="1" t="s">
        <v>141</v>
      </c>
      <c r="P15" s="1" t="s">
        <v>142</v>
      </c>
      <c r="Q15" s="1" t="s">
        <v>143</v>
      </c>
      <c r="R15" s="1" t="s">
        <v>214</v>
      </c>
      <c r="S15" s="1" t="s">
        <v>145</v>
      </c>
      <c r="T15" s="1" t="s">
        <v>146</v>
      </c>
      <c r="U15" s="1" t="s">
        <v>147</v>
      </c>
      <c r="V15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2023-12-21T01:18:45Z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