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<sst xmlns="http://schemas.openxmlformats.org/spreadsheetml/2006/main" count="122" uniqueCount="94">
  <si>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</si>
  <si>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</si>
  <si>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</si>
  <si>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</si>
  <si>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</si>
  <si>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</si>
  <si>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</si>
  <si>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</si>
  <si>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</si>
  <si>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</si>
  <si>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</si>
  <si>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</si>
  <si>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</si>
  <si>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</si>
  <si>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</si>
  <si>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</si>
  <si>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</si>
  <si>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</si>
  <si>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</si>
  <si>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</si>
  <si>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</si>
  <si>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</si>
  <si>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</si>
  <si>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</si>
  <si>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</si>
  <si>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999224840905369	</t>
  </si>
  <si>
    <t>Ctrip</t>
  </si>
  <si>
    <t>正常</t>
  </si>
  <si>
    <t>[新加坡]新加坡史各士皇族酒店(Royal Plaza on Scotts)(37230830)</t>
  </si>
  <si>
    <t>豪华特大床房&lt;2人入住&gt;&lt;不退款&gt;</t>
  </si>
  <si>
    <t>USD</t>
  </si>
  <si>
    <t>LOW/KONGGAY</t>
  </si>
  <si>
    <t>CA5326231222USD</t>
  </si>
  <si>
    <t>未提现</t>
  </si>
  <si>
    <t>携程开票</t>
  </si>
  <si>
    <t xml:space="preserve">3522182	</t>
  </si>
  <si>
    <t xml:space="preserve">3656062	</t>
  </si>
  <si>
    <t xml:space="preserve">999228603095171	</t>
  </si>
  <si>
    <t>[拉斯维加斯]林尼克娱乐场体验酒店(The Linq Hotel and Casino)(37214749)</t>
  </si>
  <si>
    <t>豪华房(2张大床)-禁烟&lt;2人入住&gt;&lt;不退款&gt;&lt;无早&gt;</t>
  </si>
  <si>
    <t>PIAO/AINAN</t>
  </si>
  <si>
    <t xml:space="preserve">4311978	</t>
  </si>
  <si>
    <t xml:space="preserve">	</t>
  </si>
  <si>
    <t>，</t>
  </si>
  <si>
    <t>A231222095130481</t>
  </si>
  <si>
    <t>A231222095316481</t>
  </si>
  <si>
    <t>USD / HKD 当前参考汇率: 7.80878</t>
  </si>
  <si>
    <t>总计： 427.62 USD/
3339.19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</si>
  <si>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</si>
  <si>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</si>
  <si>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</si>
  <si>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</si>
  <si>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</si>
  <si>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</si>
  <si>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</si>
  <si>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</si>
  <si>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</si>
  <si>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</si>
  <si>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</si>
  <si>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</si>
  <si>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</si>
  <si>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</si>
  <si>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</si>
  <si>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</si>
  <si>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</si>
  <si>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</si>
  <si>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</si>
  <si>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2023-11-23</t>
  </si>
  <si>
    <t>4311978</t>
  </si>
  <si>
    <t>林尼克娱乐场体验酒店</t>
  </si>
  <si>
    <t>PIAO AINAN</t>
  </si>
  <si>
    <t>2023-12-17</t>
  </si>
  <si>
    <t>2023-12-19</t>
  </si>
  <si>
    <t>退房日周结</t>
  </si>
  <si>
    <t>234.61</t>
  </si>
  <si>
    <t>32.68</t>
  </si>
  <si>
    <t>0</t>
  </si>
  <si>
    <t>0.00</t>
  </si>
  <si>
    <t>携程盛景国际直连</t>
  </si>
  <si>
    <t>01.010677</t>
  </si>
  <si>
    <t>2023-11-23 20:33:58</t>
  </si>
  <si>
    <t>否</t>
  </si>
  <si>
    <t>汇智国际旅游发展有限公司</t>
  </si>
  <si>
    <t>直连</t>
  </si>
  <si>
    <t>美国</t>
  </si>
  <si>
    <t>2023-06-18</t>
  </si>
  <si>
    <t>3522182</t>
  </si>
  <si>
    <t>新加坡史各士皇族酒店</t>
  </si>
  <si>
    <t>LOW KONGGAY</t>
  </si>
  <si>
    <t>2821.96</t>
  </si>
  <si>
    <t>394.94</t>
  </si>
  <si>
    <t>2023-06-19 09:48:51</t>
  </si>
  <si>
    <t>直采</t>
  </si>
  <si>
    <t>新加坡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</si>
</sst>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495300</xdr:colOff>
      <xdr:row>48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7537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45277</v>
      </c>
      <c r="G2" s="6">
        <v>45279</v>
      </c>
      <c r="H2" s="4">
        <v>1</v>
      </c>
      <c r="I2" s="4">
        <v>2</v>
      </c>
      <c r="J2" s="4">
        <v>2</v>
      </c>
      <c r="K2" s="4" t="s">
        <v>30</v>
      </c>
      <c r="L2" s="4">
        <v>394.94</v>
      </c>
      <c r="M2" s="4">
        <v>394.94</v>
      </c>
      <c r="N2" s="4" t="s">
        <v>31</v>
      </c>
      <c r="O2" s="4" t="s">
        <v>32</v>
      </c>
      <c r="P2" s="4" t="s">
        <v>33</v>
      </c>
      <c r="Q2" s="4">
        <v>0</v>
      </c>
      <c r="R2" s="7">
        <v>45095.0000115741</v>
      </c>
      <c r="S2" s="6">
        <v>45282</v>
      </c>
      <c r="T2" s="4" t="s">
        <v>34</v>
      </c>
      <c r="U2" s="4">
        <v>394.94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45277</v>
      </c>
      <c r="G3" s="6">
        <v>45279</v>
      </c>
      <c r="H3" s="4">
        <v>1</v>
      </c>
      <c r="I3" s="4">
        <v>2</v>
      </c>
      <c r="J3" s="4">
        <v>2</v>
      </c>
      <c r="K3" s="4" t="s">
        <v>30</v>
      </c>
      <c r="L3" s="4">
        <v>32.68</v>
      </c>
      <c r="M3" s="4">
        <v>32.68</v>
      </c>
      <c r="N3" s="4" t="s">
        <v>40</v>
      </c>
      <c r="O3" s="4" t="s">
        <v>32</v>
      </c>
      <c r="P3" s="4" t="s">
        <v>33</v>
      </c>
      <c r="Q3" s="4">
        <v>0</v>
      </c>
      <c r="R3" s="7">
        <v>45253.0000115741</v>
      </c>
      <c r="S3" s="6">
        <v>45282</v>
      </c>
      <c r="T3" s="4" t="s">
        <v>34</v>
      </c>
      <c r="U3" s="4">
        <v>32.68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1" sqref="A11:D14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999224840905369</v>
      </c>
      <c r="B2" s="6">
        <v>45277</v>
      </c>
      <c r="C2" s="6">
        <v>45279</v>
      </c>
      <c r="D2" s="4">
        <v>394.94</v>
      </c>
      <c r="E2" s="4" t="str">
        <f>VLOOKUP(A2,HOP!A:L,12,0)</f>
        <v>394.94</v>
      </c>
      <c r="F2" s="4" t="str">
        <f>VLOOKUP(A2,HOP!A:C,3,0)</f>
        <v>3522182</v>
      </c>
      <c r="G2" s="4">
        <f>D2-E2</f>
        <v>0</v>
      </c>
      <c r="H2" s="4" t="str">
        <f>$H$1&amp;F2</f>
        <v>，3522182</v>
      </c>
      <c r="I2" s="4" t="str">
        <f>VLOOKUP(A2,HOP!A:U,21,0)</f>
        <v>直采</v>
      </c>
    </row>
    <row r="3" s="4" customFormat="1" spans="1:9">
      <c r="A3" s="5">
        <v>999228603095171</v>
      </c>
      <c r="B3" s="6">
        <v>45277</v>
      </c>
      <c r="C3" s="6">
        <v>45279</v>
      </c>
      <c r="D3" s="4">
        <v>32.68</v>
      </c>
      <c r="E3" s="4" t="str">
        <f>VLOOKUP(A3,HOP!A:L,12,0)</f>
        <v>32.68</v>
      </c>
      <c r="F3" s="4" t="str">
        <f>VLOOKUP(A3,HOP!A:C,3,0)</f>
        <v>4311978</v>
      </c>
      <c r="G3" s="4">
        <f>D3-E3</f>
        <v>0</v>
      </c>
      <c r="H3" s="4" t="str">
        <f>$H$1&amp;F3</f>
        <v>，4311978</v>
      </c>
      <c r="I3" s="4" t="str">
        <f>VLOOKUP(A3,HOP!A:U,21,0)</f>
        <v>直连</v>
      </c>
    </row>
    <row r="5" spans="4:4">
      <c r="D5" s="4">
        <f>SUM(D2:D4)</f>
        <v>427.62</v>
      </c>
    </row>
    <row r="11" spans="1:4">
      <c r="A11" s="4" t="s">
        <v>44</v>
      </c>
      <c r="C11" s="4">
        <v>394.94</v>
      </c>
      <c r="D11" s="4">
        <v>3084</v>
      </c>
    </row>
    <row r="12" spans="1:4">
      <c r="A12" s="4" t="s">
        <v>45</v>
      </c>
      <c r="C12" s="4">
        <v>32.68</v>
      </c>
      <c r="D12" s="4">
        <v>255.19</v>
      </c>
    </row>
    <row r="13" spans="1:4">
      <c r="A13" s="4" t="s">
        <v>46</v>
      </c>
      <c r="C13" s="4">
        <f>SUM(C11:C12)</f>
        <v>427.62</v>
      </c>
      <c r="D13" s="4">
        <f>SUM(D11:D12)</f>
        <v>3339.19</v>
      </c>
    </row>
    <row r="14" spans="1:1">
      <c r="A14" s="4" t="s">
        <v>47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999228603095171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999224840905369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71</v>
      </c>
      <c r="G3" s="1" t="s">
        <v>72</v>
      </c>
      <c r="H3" s="1" t="s">
        <v>73</v>
      </c>
      <c r="I3" s="1" t="s">
        <v>89</v>
      </c>
      <c r="J3" s="1" t="s">
        <v>30</v>
      </c>
      <c r="K3" s="1" t="s">
        <v>90</v>
      </c>
      <c r="L3" s="1" t="s">
        <v>90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91</v>
      </c>
      <c r="S3" s="1" t="s">
        <v>81</v>
      </c>
      <c r="T3" s="1" t="s">
        <v>82</v>
      </c>
      <c r="U3" s="1" t="s">
        <v>92</v>
      </c>
      <c r="V3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2023-12-22T01:55:08Z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