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<sst xmlns="http://schemas.openxmlformats.org/spreadsheetml/2006/main" count="319" uniqueCount="170">
  <si>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</si>
  <si>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</si>
  <si>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</si>
  <si>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</si>
  <si>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</si>
  <si>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</si>
  <si>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</si>
  <si>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</si>
  <si>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</si>
  <si>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</si>
  <si>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</si>
  <si>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</si>
  <si>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</si>
  <si>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</si>
  <si>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</si>
  <si>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</si>
  <si>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</si>
  <si>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</si>
  <si>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</si>
  <si>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</si>
  <si>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</si>
  <si>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</si>
  <si>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</si>
  <si>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</si>
  <si>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</si>
  <si>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999228573968228	</t>
  </si>
  <si>
    <t>Ctrip</t>
  </si>
  <si>
    <t>正常</t>
  </si>
  <si>
    <t>[曼彻斯特]曼彻斯特市政酒店(The Townhouse Manchester)(37197020)</t>
  </si>
  <si>
    <t>经典双人床房&lt;2人入住&gt;&lt;不退款&gt;</t>
  </si>
  <si>
    <t>USD</t>
  </si>
  <si>
    <t>JIANG/YUELIN,YU/MINXUAN</t>
  </si>
  <si>
    <t>CA5326231224USD</t>
  </si>
  <si>
    <t>未提现</t>
  </si>
  <si>
    <t>携程开票</t>
  </si>
  <si>
    <t xml:space="preserve">4300506	</t>
  </si>
  <si>
    <t xml:space="preserve">	</t>
  </si>
  <si>
    <t xml:space="preserve">999228605716431	</t>
  </si>
  <si>
    <t>[特罗姆瑟]特罗姆瑟丽笙酒店(Radisson Blu Hotel, Tromso)(39049950)</t>
  </si>
  <si>
    <t>标准房&lt;2人入住&gt;&lt;不退款&gt;</t>
  </si>
  <si>
    <t>Wong/Cho Yeung</t>
  </si>
  <si>
    <t xml:space="preserve">4313892	</t>
  </si>
  <si>
    <t xml:space="preserve">0076836942	</t>
  </si>
  <si>
    <t xml:space="preserve">999224575095256	</t>
  </si>
  <si>
    <t>[曼谷]艺术酒店 - SHA Extra Plus 认证(Arte Hotel - Sha Extra Plus)(37201483)</t>
  </si>
  <si>
    <t>豪华双床房&lt;2人入住&gt;&lt;不退款&gt;</t>
  </si>
  <si>
    <t>WONG/YUKLING,NODALO/ROSEMARIEDELMUNDO</t>
  </si>
  <si>
    <t>CA5326231225USD</t>
  </si>
  <si>
    <t xml:space="preserve">3455646	</t>
  </si>
  <si>
    <t xml:space="preserve">999228119890641	</t>
  </si>
  <si>
    <t>[里斯本]杜阿斯纳克斯酒店(Hotel Duas Nações)(37229299)</t>
  </si>
  <si>
    <t>双人床房&lt;2人入住&gt;&lt;不退款&gt;</t>
  </si>
  <si>
    <t>KIM/SEUNGHAN</t>
  </si>
  <si>
    <t xml:space="preserve">4131465	</t>
  </si>
  <si>
    <t xml:space="preserve">5351/23	</t>
  </si>
  <si>
    <t xml:space="preserve">999228124926231	</t>
  </si>
  <si>
    <t>[丹戎本雅]丹绒角公寓(Tanjung Point Residences)(44704591)</t>
  </si>
  <si>
    <t>两卧公寓&lt;2人入住&gt;&lt;不退款&gt;</t>
  </si>
  <si>
    <t>Zou/Jiawen</t>
  </si>
  <si>
    <t xml:space="preserve">4133641	</t>
  </si>
  <si>
    <t xml:space="preserve">999228125595145	</t>
  </si>
  <si>
    <t>三卧公寓&lt;2人入住&gt;&lt;不退款&gt;</t>
  </si>
  <si>
    <t>Li/Liangjun</t>
  </si>
  <si>
    <t xml:space="preserve">4133792	</t>
  </si>
  <si>
    <t xml:space="preserve">999228560680806	</t>
  </si>
  <si>
    <t>[乌伊斯特勒昂]勒法里酒店(Hôtel le Phare)(39635178)</t>
  </si>
  <si>
    <t>双床房&lt;2人入住&gt;&lt;不退款&gt;</t>
  </si>
  <si>
    <t>ROSE/Sylvie</t>
  </si>
  <si>
    <t xml:space="preserve">4294071	</t>
  </si>
  <si>
    <t xml:space="preserve">BU46499552311206|125629785	</t>
  </si>
  <si>
    <t xml:space="preserve">999228574167609	</t>
  </si>
  <si>
    <t>[米兰]伽达酒店(Hotel Garda)(37202241)</t>
  </si>
  <si>
    <t>三人房&lt;2人入住&gt;&lt;无早&gt;</t>
  </si>
  <si>
    <t>WU/ZIFENG</t>
  </si>
  <si>
    <t xml:space="preserve">4300656	</t>
  </si>
  <si>
    <t>，</t>
  </si>
  <si>
    <t>A231225103559481</t>
  </si>
  <si>
    <t>USD / HKD 当前参考汇率: 7.8111</t>
  </si>
  <si>
    <t>总计： 2121.87 USD/
16574.14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</si>
  <si>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</si>
  <si>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</si>
  <si>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</si>
  <si>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</si>
  <si>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</si>
  <si>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</si>
  <si>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</si>
  <si>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</si>
  <si>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</si>
  <si>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</si>
  <si>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</si>
  <si>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</si>
  <si>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</si>
  <si>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</si>
  <si>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</si>
  <si>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</si>
  <si>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</si>
  <si>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</si>
  <si>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</si>
  <si>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</si>
  <si>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4313892</t>
  </si>
  <si>
    <t>特罗姆瑟丽笙蓝标酒店</t>
  </si>
  <si>
    <t>Wong Cho Yeung</t>
  </si>
  <si>
    <t>2023-12-18</t>
  </si>
  <si>
    <t>2023-12-21</t>
  </si>
  <si>
    <t>退房日周结</t>
  </si>
  <si>
    <t>6143.06</t>
  </si>
  <si>
    <t>857.43</t>
  </si>
  <si>
    <t>0</t>
  </si>
  <si>
    <t>0.00</t>
  </si>
  <si>
    <t>携程盛景国际直连</t>
  </si>
  <si>
    <t>01.010677</t>
  </si>
  <si>
    <t>2023-11-24 05:02:55</t>
  </si>
  <si>
    <t>否</t>
  </si>
  <si>
    <t>汇智国际旅游发展有限公司</t>
  </si>
  <si>
    <t>直连</t>
  </si>
  <si>
    <t>挪威</t>
  </si>
  <si>
    <t>2023-11-22</t>
  </si>
  <si>
    <t>4300656</t>
  </si>
  <si>
    <t>伽达酒店</t>
  </si>
  <si>
    <t>WU ZIFENG</t>
  </si>
  <si>
    <t>2023-12-22</t>
  </si>
  <si>
    <t>690.32</t>
  </si>
  <si>
    <t>96.44</t>
  </si>
  <si>
    <t>2023-11-22 02:45:02</t>
  </si>
  <si>
    <t>意大利</t>
  </si>
  <si>
    <t>4300506</t>
  </si>
  <si>
    <t>曼彻斯特市政酒店</t>
  </si>
  <si>
    <t>JIANG YUELIN,YU MINXUAN</t>
  </si>
  <si>
    <t>1562.72</t>
  </si>
  <si>
    <t>217.51</t>
  </si>
  <si>
    <t>2023-11-22 00:57:23</t>
  </si>
  <si>
    <t>英国</t>
  </si>
  <si>
    <t>2023-11-21</t>
  </si>
  <si>
    <t>4294071</t>
  </si>
  <si>
    <t>勒法里酒店</t>
  </si>
  <si>
    <t>ROSE Sylvie</t>
  </si>
  <si>
    <t>520.57</t>
  </si>
  <si>
    <t>71.97</t>
  </si>
  <si>
    <t>2023-11-21 01:36:25</t>
  </si>
  <si>
    <t>法国</t>
  </si>
  <si>
    <t>2023-10-26</t>
  </si>
  <si>
    <t>4133792</t>
  </si>
  <si>
    <t>丹绒望角公寓式套房</t>
  </si>
  <si>
    <t>Li Liangjun</t>
  </si>
  <si>
    <t>2023-12-20</t>
  </si>
  <si>
    <t>1458.99</t>
  </si>
  <si>
    <t>198.90</t>
  </si>
  <si>
    <t>2023-10-26 11:48:50</t>
  </si>
  <si>
    <t>马来西亚</t>
  </si>
  <si>
    <t>4133641</t>
  </si>
  <si>
    <t>Zou Jiawen</t>
  </si>
  <si>
    <t>1003.03</t>
  </si>
  <si>
    <t>136.74</t>
  </si>
  <si>
    <t>2023-10-26 11:02:50</t>
  </si>
  <si>
    <t>2023-10-25</t>
  </si>
  <si>
    <t>4131465</t>
  </si>
  <si>
    <t>杜阿斯纳克斯酒店</t>
  </si>
  <si>
    <t>KIM SEUNGHAN</t>
  </si>
  <si>
    <t>1486.79</t>
  </si>
  <si>
    <t>202.88</t>
  </si>
  <si>
    <t>2023-10-25 21:50:55</t>
  </si>
  <si>
    <t>葡萄牙</t>
  </si>
  <si>
    <t>2023-06-03</t>
  </si>
  <si>
    <t>3455646</t>
  </si>
  <si>
    <t>曼谷阿特酒店</t>
  </si>
  <si>
    <t>WONG YUKLING,NODALO ROSEMARIEDELMUNDO</t>
  </si>
  <si>
    <t>2413.86</t>
  </si>
  <si>
    <t>340.00</t>
  </si>
  <si>
    <t>2023-06-03 11:18:04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</si>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</sst>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371475</xdr:colOff>
      <xdr:row>54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3157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45278</v>
      </c>
      <c r="G2" s="6">
        <v>45281</v>
      </c>
      <c r="H2" s="4">
        <v>1</v>
      </c>
      <c r="I2" s="4">
        <v>3</v>
      </c>
      <c r="J2" s="4">
        <v>3</v>
      </c>
      <c r="K2" s="4" t="s">
        <v>30</v>
      </c>
      <c r="L2" s="4">
        <v>217.51</v>
      </c>
      <c r="M2" s="4">
        <v>217.51</v>
      </c>
      <c r="N2" s="4" t="s">
        <v>31</v>
      </c>
      <c r="O2" s="4" t="s">
        <v>32</v>
      </c>
      <c r="P2" s="4" t="s">
        <v>33</v>
      </c>
      <c r="Q2" s="4">
        <v>0</v>
      </c>
      <c r="R2" s="7">
        <v>45252.0000115741</v>
      </c>
      <c r="S2" s="6">
        <v>45284</v>
      </c>
      <c r="T2" s="4" t="s">
        <v>34</v>
      </c>
      <c r="U2" s="4">
        <v>217.51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45278</v>
      </c>
      <c r="G3" s="6">
        <v>45281</v>
      </c>
      <c r="H3" s="4">
        <v>1</v>
      </c>
      <c r="I3" s="4">
        <v>3</v>
      </c>
      <c r="J3" s="4">
        <v>3</v>
      </c>
      <c r="K3" s="4" t="s">
        <v>30</v>
      </c>
      <c r="L3" s="4">
        <v>857.43</v>
      </c>
      <c r="M3" s="4">
        <v>857.43</v>
      </c>
      <c r="N3" s="4" t="s">
        <v>40</v>
      </c>
      <c r="O3" s="4" t="s">
        <v>32</v>
      </c>
      <c r="P3" s="4" t="s">
        <v>33</v>
      </c>
      <c r="Q3" s="4">
        <v>0</v>
      </c>
      <c r="R3" s="7">
        <v>45254</v>
      </c>
      <c r="S3" s="6">
        <v>45284</v>
      </c>
      <c r="T3" s="4" t="s">
        <v>34</v>
      </c>
      <c r="U3" s="4">
        <v>857.43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45280</v>
      </c>
      <c r="G4" s="6">
        <v>45282</v>
      </c>
      <c r="H4" s="4">
        <v>2</v>
      </c>
      <c r="I4" s="4">
        <v>2</v>
      </c>
      <c r="J4" s="4">
        <v>4</v>
      </c>
      <c r="K4" s="4" t="s">
        <v>30</v>
      </c>
      <c r="L4" s="4">
        <v>340</v>
      </c>
      <c r="M4" s="4">
        <v>340</v>
      </c>
      <c r="N4" s="4" t="s">
        <v>46</v>
      </c>
      <c r="O4" s="4" t="s">
        <v>47</v>
      </c>
      <c r="P4" s="4" t="s">
        <v>33</v>
      </c>
      <c r="Q4" s="4">
        <v>0</v>
      </c>
      <c r="R4" s="7">
        <v>45080</v>
      </c>
      <c r="S4" s="6">
        <v>45285</v>
      </c>
      <c r="T4" s="4" t="s">
        <v>34</v>
      </c>
      <c r="U4" s="4">
        <v>340</v>
      </c>
      <c r="V4" s="4">
        <v>0</v>
      </c>
      <c r="W4" s="4">
        <v>0</v>
      </c>
      <c r="X4" s="4" t="s">
        <v>48</v>
      </c>
      <c r="Y4" s="4" t="s">
        <v>36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45278</v>
      </c>
      <c r="G5" s="6">
        <v>45282</v>
      </c>
      <c r="H5" s="4">
        <v>1</v>
      </c>
      <c r="I5" s="4">
        <v>4</v>
      </c>
      <c r="J5" s="4">
        <v>4</v>
      </c>
      <c r="K5" s="4" t="s">
        <v>30</v>
      </c>
      <c r="L5" s="4">
        <v>202.88</v>
      </c>
      <c r="M5" s="4">
        <v>202.88</v>
      </c>
      <c r="N5" s="4" t="s">
        <v>52</v>
      </c>
      <c r="O5" s="4" t="s">
        <v>47</v>
      </c>
      <c r="P5" s="4" t="s">
        <v>33</v>
      </c>
      <c r="Q5" s="4">
        <v>0</v>
      </c>
      <c r="R5" s="7">
        <v>45224</v>
      </c>
      <c r="S5" s="6">
        <v>45285</v>
      </c>
      <c r="T5" s="4" t="s">
        <v>34</v>
      </c>
      <c r="U5" s="4">
        <v>202.88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45280</v>
      </c>
      <c r="G6" s="6">
        <v>45282</v>
      </c>
      <c r="H6" s="4">
        <v>1</v>
      </c>
      <c r="I6" s="4">
        <v>2</v>
      </c>
      <c r="J6" s="4">
        <v>2</v>
      </c>
      <c r="K6" s="4" t="s">
        <v>30</v>
      </c>
      <c r="L6" s="4">
        <v>136.74</v>
      </c>
      <c r="M6" s="4">
        <v>136.74</v>
      </c>
      <c r="N6" s="4" t="s">
        <v>58</v>
      </c>
      <c r="O6" s="4" t="s">
        <v>47</v>
      </c>
      <c r="P6" s="4" t="s">
        <v>33</v>
      </c>
      <c r="Q6" s="4">
        <v>0</v>
      </c>
      <c r="R6" s="7">
        <v>45225</v>
      </c>
      <c r="S6" s="6">
        <v>45285</v>
      </c>
      <c r="T6" s="4" t="s">
        <v>34</v>
      </c>
      <c r="U6" s="4">
        <v>136.74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56</v>
      </c>
      <c r="E7" s="4" t="s">
        <v>61</v>
      </c>
      <c r="F7" s="6">
        <v>45280</v>
      </c>
      <c r="G7" s="6">
        <v>45282</v>
      </c>
      <c r="H7" s="4">
        <v>1</v>
      </c>
      <c r="I7" s="4">
        <v>2</v>
      </c>
      <c r="J7" s="4">
        <v>2</v>
      </c>
      <c r="K7" s="4" t="s">
        <v>30</v>
      </c>
      <c r="L7" s="4">
        <v>198.9</v>
      </c>
      <c r="M7" s="4">
        <v>198.9</v>
      </c>
      <c r="N7" s="4" t="s">
        <v>62</v>
      </c>
      <c r="O7" s="4" t="s">
        <v>47</v>
      </c>
      <c r="P7" s="4" t="s">
        <v>33</v>
      </c>
      <c r="Q7" s="4">
        <v>0</v>
      </c>
      <c r="R7" s="7">
        <v>45225</v>
      </c>
      <c r="S7" s="6">
        <v>45285</v>
      </c>
      <c r="T7" s="4" t="s">
        <v>34</v>
      </c>
      <c r="U7" s="4">
        <v>198.9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45281</v>
      </c>
      <c r="G8" s="6">
        <v>45282</v>
      </c>
      <c r="H8" s="4">
        <v>1</v>
      </c>
      <c r="I8" s="4">
        <v>1</v>
      </c>
      <c r="J8" s="4">
        <v>1</v>
      </c>
      <c r="K8" s="4" t="s">
        <v>30</v>
      </c>
      <c r="L8" s="4">
        <v>71.97</v>
      </c>
      <c r="M8" s="4">
        <v>71.97</v>
      </c>
      <c r="N8" s="4" t="s">
        <v>67</v>
      </c>
      <c r="O8" s="4" t="s">
        <v>47</v>
      </c>
      <c r="P8" s="4" t="s">
        <v>33</v>
      </c>
      <c r="Q8" s="4">
        <v>0</v>
      </c>
      <c r="R8" s="7">
        <v>45251.0000115741</v>
      </c>
      <c r="S8" s="6">
        <v>45285</v>
      </c>
      <c r="T8" s="4" t="s">
        <v>34</v>
      </c>
      <c r="U8" s="4">
        <v>71.97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45281</v>
      </c>
      <c r="G9" s="6">
        <v>45282</v>
      </c>
      <c r="H9" s="4">
        <v>1</v>
      </c>
      <c r="I9" s="4">
        <v>1</v>
      </c>
      <c r="J9" s="4">
        <v>1</v>
      </c>
      <c r="K9" s="4" t="s">
        <v>30</v>
      </c>
      <c r="L9" s="4">
        <v>96.44</v>
      </c>
      <c r="M9" s="4">
        <v>96.44</v>
      </c>
      <c r="N9" s="4" t="s">
        <v>73</v>
      </c>
      <c r="O9" s="4" t="s">
        <v>47</v>
      </c>
      <c r="P9" s="4" t="s">
        <v>33</v>
      </c>
      <c r="Q9" s="4">
        <v>0</v>
      </c>
      <c r="R9" s="7">
        <v>45252</v>
      </c>
      <c r="S9" s="6">
        <v>45285</v>
      </c>
      <c r="T9" s="4" t="s">
        <v>34</v>
      </c>
      <c r="U9" s="4">
        <v>96.44</v>
      </c>
      <c r="V9" s="4">
        <v>0</v>
      </c>
      <c r="W9" s="4">
        <v>0</v>
      </c>
      <c r="X9" s="4" t="s">
        <v>74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K11" sqref="K11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999228573968228</v>
      </c>
      <c r="B2" s="6">
        <v>45278</v>
      </c>
      <c r="C2" s="6">
        <v>45281</v>
      </c>
      <c r="D2" s="4">
        <v>217.51</v>
      </c>
      <c r="E2" s="4" t="str">
        <f>VLOOKUP(A2,HOP!A:L,12,0)</f>
        <v>217.51</v>
      </c>
      <c r="F2" s="4" t="str">
        <f>VLOOKUP(A2,HOP!A:C,3,0)</f>
        <v>4300506</v>
      </c>
      <c r="G2" s="4">
        <f>D2-E2</f>
        <v>0</v>
      </c>
      <c r="H2" s="4" t="str">
        <f>$H$1&amp;F2</f>
        <v>，4300506</v>
      </c>
      <c r="I2" s="4" t="str">
        <f>VLOOKUP(A2,HOP!A:U,21,0)</f>
        <v>直连</v>
      </c>
    </row>
    <row r="3" s="4" customFormat="1" spans="1:9">
      <c r="A3" s="5">
        <v>999228605716431</v>
      </c>
      <c r="B3" s="6">
        <v>45278</v>
      </c>
      <c r="C3" s="6">
        <v>45281</v>
      </c>
      <c r="D3" s="4">
        <v>857.43</v>
      </c>
      <c r="E3" s="4" t="str">
        <f>VLOOKUP(A3,HOP!A:L,12,0)</f>
        <v>857.43</v>
      </c>
      <c r="F3" s="4" t="str">
        <f>VLOOKUP(A3,HOP!A:C,3,0)</f>
        <v>4313892</v>
      </c>
      <c r="G3" s="4">
        <f t="shared" ref="G3:G9" si="0">D3-E3</f>
        <v>0</v>
      </c>
      <c r="H3" s="4" t="str">
        <f t="shared" ref="H3:H9" si="1">$H$1&amp;F3</f>
        <v>，4313892</v>
      </c>
      <c r="I3" s="4" t="str">
        <f>VLOOKUP(A3,HOP!A:U,21,0)</f>
        <v>直连</v>
      </c>
    </row>
    <row r="4" s="4" customFormat="1" spans="1:9">
      <c r="A4" s="5">
        <v>999224575095256</v>
      </c>
      <c r="B4" s="6">
        <v>45280</v>
      </c>
      <c r="C4" s="6">
        <v>45282</v>
      </c>
      <c r="D4" s="4">
        <v>340</v>
      </c>
      <c r="E4" s="4" t="str">
        <f>VLOOKUP(A4,HOP!A:L,12,0)</f>
        <v>340.00</v>
      </c>
      <c r="F4" s="4" t="str">
        <f>VLOOKUP(A4,HOP!A:C,3,0)</f>
        <v>3455646</v>
      </c>
      <c r="G4" s="4">
        <f t="shared" si="0"/>
        <v>0</v>
      </c>
      <c r="H4" s="4" t="str">
        <f t="shared" si="1"/>
        <v>，3455646</v>
      </c>
      <c r="I4" s="4" t="str">
        <f>VLOOKUP(A4,HOP!A:U,21,0)</f>
        <v>直连</v>
      </c>
    </row>
    <row r="5" s="4" customFormat="1" spans="1:9">
      <c r="A5" s="5">
        <v>999228119890641</v>
      </c>
      <c r="B5" s="6">
        <v>45278</v>
      </c>
      <c r="C5" s="6">
        <v>45282</v>
      </c>
      <c r="D5" s="4">
        <v>202.88</v>
      </c>
      <c r="E5" s="4" t="str">
        <f>VLOOKUP(A5,HOP!A:L,12,0)</f>
        <v>202.88</v>
      </c>
      <c r="F5" s="4" t="str">
        <f>VLOOKUP(A5,HOP!A:C,3,0)</f>
        <v>4131465</v>
      </c>
      <c r="G5" s="4">
        <f t="shared" si="0"/>
        <v>0</v>
      </c>
      <c r="H5" s="4" t="str">
        <f t="shared" si="1"/>
        <v>，4131465</v>
      </c>
      <c r="I5" s="4" t="str">
        <f>VLOOKUP(A5,HOP!A:U,21,0)</f>
        <v>直连</v>
      </c>
    </row>
    <row r="6" s="4" customFormat="1" spans="1:9">
      <c r="A6" s="5">
        <v>999228124926231</v>
      </c>
      <c r="B6" s="6">
        <v>45280</v>
      </c>
      <c r="C6" s="6">
        <v>45282</v>
      </c>
      <c r="D6" s="4">
        <v>136.74</v>
      </c>
      <c r="E6" s="4" t="str">
        <f>VLOOKUP(A6,HOP!A:L,12,0)</f>
        <v>136.74</v>
      </c>
      <c r="F6" s="4" t="str">
        <f>VLOOKUP(A6,HOP!A:C,3,0)</f>
        <v>4133641</v>
      </c>
      <c r="G6" s="4">
        <f t="shared" si="0"/>
        <v>0</v>
      </c>
      <c r="H6" s="4" t="str">
        <f t="shared" si="1"/>
        <v>，4133641</v>
      </c>
      <c r="I6" s="4" t="str">
        <f>VLOOKUP(A6,HOP!A:U,21,0)</f>
        <v>直连</v>
      </c>
    </row>
    <row r="7" s="4" customFormat="1" spans="1:9">
      <c r="A7" s="5">
        <v>999228125595145</v>
      </c>
      <c r="B7" s="6">
        <v>45280</v>
      </c>
      <c r="C7" s="6">
        <v>45282</v>
      </c>
      <c r="D7" s="4">
        <v>198.9</v>
      </c>
      <c r="E7" s="4" t="str">
        <f>VLOOKUP(A7,HOP!A:L,12,0)</f>
        <v>198.90</v>
      </c>
      <c r="F7" s="4" t="str">
        <f>VLOOKUP(A7,HOP!A:C,3,0)</f>
        <v>4133792</v>
      </c>
      <c r="G7" s="4">
        <f t="shared" si="0"/>
        <v>0</v>
      </c>
      <c r="H7" s="4" t="str">
        <f t="shared" si="1"/>
        <v>，4133792</v>
      </c>
      <c r="I7" s="4" t="str">
        <f>VLOOKUP(A7,HOP!A:U,21,0)</f>
        <v>直连</v>
      </c>
    </row>
    <row r="8" s="4" customFormat="1" spans="1:9">
      <c r="A8" s="5">
        <v>999228560680806</v>
      </c>
      <c r="B8" s="6">
        <v>45281</v>
      </c>
      <c r="C8" s="6">
        <v>45282</v>
      </c>
      <c r="D8" s="4">
        <v>71.97</v>
      </c>
      <c r="E8" s="4" t="str">
        <f>VLOOKUP(A8,HOP!A:L,12,0)</f>
        <v>71.97</v>
      </c>
      <c r="F8" s="4" t="str">
        <f>VLOOKUP(A8,HOP!A:C,3,0)</f>
        <v>4294071</v>
      </c>
      <c r="G8" s="4">
        <f t="shared" si="0"/>
        <v>0</v>
      </c>
      <c r="H8" s="4" t="str">
        <f t="shared" si="1"/>
        <v>，4294071</v>
      </c>
      <c r="I8" s="4" t="str">
        <f>VLOOKUP(A8,HOP!A:U,21,0)</f>
        <v>直连</v>
      </c>
    </row>
    <row r="9" s="4" customFormat="1" spans="1:9">
      <c r="A9" s="5">
        <v>999228574167609</v>
      </c>
      <c r="B9" s="6">
        <v>45281</v>
      </c>
      <c r="C9" s="6">
        <v>45282</v>
      </c>
      <c r="D9" s="4">
        <v>96.44</v>
      </c>
      <c r="E9" s="4" t="str">
        <f>VLOOKUP(A9,HOP!A:L,12,0)</f>
        <v>96.44</v>
      </c>
      <c r="F9" s="4" t="str">
        <f>VLOOKUP(A9,HOP!A:C,3,0)</f>
        <v>4300656</v>
      </c>
      <c r="G9" s="4">
        <f t="shared" si="0"/>
        <v>0</v>
      </c>
      <c r="H9" s="4" t="str">
        <f t="shared" si="1"/>
        <v>，4300656</v>
      </c>
      <c r="I9" s="4" t="str">
        <f>VLOOKUP(A9,HOP!A:U,21,0)</f>
        <v>直连</v>
      </c>
    </row>
    <row r="11" spans="4:4">
      <c r="D11" s="4">
        <f>SUM(D2:D10)</f>
        <v>2121.87</v>
      </c>
    </row>
    <row r="18" spans="1:1">
      <c r="A18" s="4" t="s">
        <v>76</v>
      </c>
    </row>
    <row r="19" spans="1:1">
      <c r="A19" s="4" t="s">
        <v>77</v>
      </c>
    </row>
    <row r="20" spans="1:1">
      <c r="A20" s="4" t="s">
        <v>78</v>
      </c>
    </row>
  </sheetData>
  <autoFilter ref="A1:XFD11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999228605716431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30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999228574167609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103</v>
      </c>
      <c r="G3" s="1" t="s">
        <v>120</v>
      </c>
      <c r="H3" s="1" t="s">
        <v>104</v>
      </c>
      <c r="I3" s="1" t="s">
        <v>121</v>
      </c>
      <c r="J3" s="1" t="s">
        <v>30</v>
      </c>
      <c r="K3" s="1" t="s">
        <v>122</v>
      </c>
      <c r="L3" s="1" t="s">
        <v>122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123</v>
      </c>
      <c r="S3" s="1" t="s">
        <v>112</v>
      </c>
      <c r="T3" s="1" t="s">
        <v>113</v>
      </c>
      <c r="U3" s="1" t="s">
        <v>114</v>
      </c>
      <c r="V3" s="1" t="s">
        <v>124</v>
      </c>
    </row>
    <row r="4" s="1" customFormat="1" spans="1:22">
      <c r="A4" s="3">
        <v>999228573968228</v>
      </c>
      <c r="B4" s="1" t="s">
        <v>116</v>
      </c>
      <c r="C4" s="1" t="s">
        <v>125</v>
      </c>
      <c r="D4" s="1" t="s">
        <v>126</v>
      </c>
      <c r="E4" s="1" t="s">
        <v>127</v>
      </c>
      <c r="F4" s="1" t="s">
        <v>102</v>
      </c>
      <c r="G4" s="1" t="s">
        <v>103</v>
      </c>
      <c r="H4" s="1" t="s">
        <v>104</v>
      </c>
      <c r="I4" s="1" t="s">
        <v>128</v>
      </c>
      <c r="J4" s="1" t="s">
        <v>30</v>
      </c>
      <c r="K4" s="1" t="s">
        <v>129</v>
      </c>
      <c r="L4" s="1" t="s">
        <v>129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130</v>
      </c>
      <c r="S4" s="1" t="s">
        <v>112</v>
      </c>
      <c r="T4" s="1" t="s">
        <v>113</v>
      </c>
      <c r="U4" s="1" t="s">
        <v>114</v>
      </c>
      <c r="V4" s="1" t="s">
        <v>131</v>
      </c>
    </row>
    <row r="5" s="1" customFormat="1" spans="1:22">
      <c r="A5" s="3">
        <v>999228560680806</v>
      </c>
      <c r="B5" s="1" t="s">
        <v>132</v>
      </c>
      <c r="C5" s="1" t="s">
        <v>133</v>
      </c>
      <c r="D5" s="1" t="s">
        <v>134</v>
      </c>
      <c r="E5" s="1" t="s">
        <v>135</v>
      </c>
      <c r="F5" s="1" t="s">
        <v>103</v>
      </c>
      <c r="G5" s="1" t="s">
        <v>120</v>
      </c>
      <c r="H5" s="1" t="s">
        <v>104</v>
      </c>
      <c r="I5" s="1" t="s">
        <v>136</v>
      </c>
      <c r="J5" s="1" t="s">
        <v>30</v>
      </c>
      <c r="K5" s="1" t="s">
        <v>137</v>
      </c>
      <c r="L5" s="1" t="s">
        <v>137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138</v>
      </c>
      <c r="S5" s="1" t="s">
        <v>112</v>
      </c>
      <c r="T5" s="1" t="s">
        <v>113</v>
      </c>
      <c r="U5" s="1" t="s">
        <v>114</v>
      </c>
      <c r="V5" s="1" t="s">
        <v>139</v>
      </c>
    </row>
    <row r="6" s="1" customFormat="1" spans="1:22">
      <c r="A6" s="3">
        <v>999228125595145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144</v>
      </c>
      <c r="G6" s="1" t="s">
        <v>120</v>
      </c>
      <c r="H6" s="1" t="s">
        <v>104</v>
      </c>
      <c r="I6" s="1" t="s">
        <v>145</v>
      </c>
      <c r="J6" s="1" t="s">
        <v>30</v>
      </c>
      <c r="K6" s="1" t="s">
        <v>146</v>
      </c>
      <c r="L6" s="1" t="s">
        <v>146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147</v>
      </c>
      <c r="S6" s="1" t="s">
        <v>112</v>
      </c>
      <c r="T6" s="1" t="s">
        <v>113</v>
      </c>
      <c r="U6" s="1" t="s">
        <v>114</v>
      </c>
      <c r="V6" s="1" t="s">
        <v>148</v>
      </c>
    </row>
    <row r="7" s="1" customFormat="1" spans="1:22">
      <c r="A7" s="3">
        <v>999228124926231</v>
      </c>
      <c r="B7" s="1" t="s">
        <v>140</v>
      </c>
      <c r="C7" s="1" t="s">
        <v>149</v>
      </c>
      <c r="D7" s="1" t="s">
        <v>142</v>
      </c>
      <c r="E7" s="1" t="s">
        <v>150</v>
      </c>
      <c r="F7" s="1" t="s">
        <v>144</v>
      </c>
      <c r="G7" s="1" t="s">
        <v>120</v>
      </c>
      <c r="H7" s="1" t="s">
        <v>104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153</v>
      </c>
      <c r="S7" s="1" t="s">
        <v>112</v>
      </c>
      <c r="T7" s="1" t="s">
        <v>113</v>
      </c>
      <c r="U7" s="1" t="s">
        <v>114</v>
      </c>
      <c r="V7" s="1" t="s">
        <v>148</v>
      </c>
    </row>
    <row r="8" s="1" customFormat="1" spans="1:22">
      <c r="A8" s="3">
        <v>999228119890641</v>
      </c>
      <c r="B8" s="1" t="s">
        <v>154</v>
      </c>
      <c r="C8" s="1" t="s">
        <v>155</v>
      </c>
      <c r="D8" s="1" t="s">
        <v>156</v>
      </c>
      <c r="E8" s="1" t="s">
        <v>157</v>
      </c>
      <c r="F8" s="1" t="s">
        <v>102</v>
      </c>
      <c r="G8" s="1" t="s">
        <v>120</v>
      </c>
      <c r="H8" s="1" t="s">
        <v>104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160</v>
      </c>
      <c r="S8" s="1" t="s">
        <v>112</v>
      </c>
      <c r="T8" s="1" t="s">
        <v>113</v>
      </c>
      <c r="U8" s="1" t="s">
        <v>114</v>
      </c>
      <c r="V8" s="1" t="s">
        <v>161</v>
      </c>
    </row>
    <row r="9" s="1" customFormat="1" spans="1:22">
      <c r="A9" s="3">
        <v>999224575095256</v>
      </c>
      <c r="B9" s="1" t="s">
        <v>162</v>
      </c>
      <c r="C9" s="1" t="s">
        <v>163</v>
      </c>
      <c r="D9" s="1" t="s">
        <v>164</v>
      </c>
      <c r="E9" s="1" t="s">
        <v>165</v>
      </c>
      <c r="F9" s="1" t="s">
        <v>144</v>
      </c>
      <c r="G9" s="1" t="s">
        <v>120</v>
      </c>
      <c r="H9" s="1" t="s">
        <v>104</v>
      </c>
      <c r="I9" s="1" t="s">
        <v>166</v>
      </c>
      <c r="J9" s="1" t="s">
        <v>30</v>
      </c>
      <c r="K9" s="1" t="s">
        <v>167</v>
      </c>
      <c r="L9" s="1" t="s">
        <v>167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110</v>
      </c>
      <c r="R9" s="1" t="s">
        <v>168</v>
      </c>
      <c r="S9" s="1" t="s">
        <v>112</v>
      </c>
      <c r="T9" s="1" t="s">
        <v>113</v>
      </c>
      <c r="U9" s="1" t="s">
        <v>114</v>
      </c>
      <c r="V9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2023-12-25T02:40:42Z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