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<sst xmlns="http://schemas.openxmlformats.org/spreadsheetml/2006/main" count="333" uniqueCount="152">
  <si>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</si>
  <si>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</si>
  <si>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</si>
  <si>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</si>
  <si>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</si>
  <si>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</si>
  <si>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</si>
  <si>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</si>
  <si>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</si>
  <si>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</si>
  <si>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</si>
  <si>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</si>
  <si>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</si>
  <si>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</si>
  <si>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</si>
  <si>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</si>
  <si>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</si>
  <si>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</si>
  <si>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</si>
  <si>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</si>
  <si>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</si>
  <si>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</si>
  <si>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</si>
  <si>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</si>
  <si>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</si>
  <si>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999228488073317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</si>
  <si>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</si>
  <si>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</si>
  <si>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</si>
  <si>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</si>
  <si>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</si>
  <si>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ZHANG/JINGER,WONG/MAN SIK</t>
  </si>
  <si>
    <t>CA363231226CNY</t>
  </si>
  <si>
    <t>未提现</t>
  </si>
  <si>
    <t>携程开票</t>
  </si>
  <si>
    <t xml:space="preserve">4259281	</t>
  </si>
  <si>
    <t xml:space="preserve">13090838	</t>
  </si>
  <si>
    <t xml:space="preserve">999228566942256	</t>
  </si>
  <si>
    <t>Ye/hua</t>
  </si>
  <si>
    <t xml:space="preserve">4296273	</t>
  </si>
  <si>
    <t xml:space="preserve">226409	</t>
  </si>
  <si>
    <t xml:space="preserve">28653298931	</t>
  </si>
  <si>
    <t>[香港]香港九龙酒店(The Kowloon Hotel)(9826444)</t>
  </si>
  <si>
    <t>高级房（双人床）(至少提前5天预订)(至少连住2晚及以上)&lt;双人入住&gt;&lt;内宾&gt;&lt;无早&gt;</t>
  </si>
  <si>
    <t>Gu/Yifeng,Xing/Ying</t>
  </si>
  <si>
    <t xml:space="preserve">4323361	</t>
  </si>
  <si>
    <t xml:space="preserve">13093501	</t>
  </si>
  <si>
    <t xml:space="preserve">999229268802231	</t>
  </si>
  <si>
    <t>豪华房(至少提前5天预订)(至少连住2晚及以上)&lt;双人入住&gt;&lt;内宾&gt;&lt;无早&gt;</t>
  </si>
  <si>
    <t>WU/XI,CHU/JUNYING,CHEN/XIAOPING,QU/YAN</t>
  </si>
  <si>
    <t xml:space="preserve">4351767	</t>
  </si>
  <si>
    <t xml:space="preserve">13094405	</t>
  </si>
  <si>
    <t xml:space="preserve">999229276940158	</t>
  </si>
  <si>
    <t>HUANG/QIAOPEI,LU/YONGFENG,QI/CHAOWEN</t>
  </si>
  <si>
    <t xml:space="preserve">4358401	</t>
  </si>
  <si>
    <t xml:space="preserve">13094824	</t>
  </si>
  <si>
    <t xml:space="preserve">999229277478955	</t>
  </si>
  <si>
    <t>LI/GUANG</t>
  </si>
  <si>
    <t xml:space="preserve">4359253	</t>
  </si>
  <si>
    <t xml:space="preserve">13094894	</t>
  </si>
  <si>
    <t xml:space="preserve">999229304124144	</t>
  </si>
  <si>
    <t>JIN/PING</t>
  </si>
  <si>
    <t xml:space="preserve">4378831	</t>
  </si>
  <si>
    <t xml:space="preserve">13096022	</t>
  </si>
  <si>
    <t xml:space="preserve">999229305753562	</t>
  </si>
  <si>
    <t>WANG/QIBIN,WANG/XIAOLIN</t>
  </si>
  <si>
    <t xml:space="preserve">4380200	</t>
  </si>
  <si>
    <t xml:space="preserve">13096089	</t>
  </si>
  <si>
    <t xml:space="preserve">999229362859240	</t>
  </si>
  <si>
    <t>[梅州]梅州昌盛豪生大酒店(45834822)</t>
  </si>
  <si>
    <t>柚见汝——非遗大床房&lt;双人入住&gt;&lt;限量特惠&gt;&lt;单早&gt;</t>
  </si>
  <si>
    <t>方伟鹏</t>
  </si>
  <si>
    <t xml:space="preserve">	</t>
  </si>
  <si>
    <t xml:space="preserve">619596	</t>
  </si>
  <si>
    <t>，</t>
  </si>
  <si>
    <t>202312101550250077</t>
  </si>
  <si>
    <t>A231226091718481</t>
  </si>
  <si>
    <t>房集：i231226091522 378元</t>
  </si>
  <si>
    <t>CNY / HKD 当前参考汇率: 1.092454417</t>
  </si>
  <si>
    <t>总计：27326 CNY/
29852.41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</si>
  <si>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</si>
  <si>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</si>
  <si>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</si>
  <si>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</si>
  <si>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</si>
  <si>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</si>
  <si>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</si>
  <si>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</si>
  <si>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</si>
  <si>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</si>
  <si>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</si>
  <si>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</si>
  <si>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</si>
  <si>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</si>
  <si>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</si>
  <si>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</si>
  <si>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</si>
  <si>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</si>
  <si>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</si>
  <si>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2023-12-04</t>
  </si>
  <si>
    <t>4380200</t>
  </si>
  <si>
    <t>香港九龙酒店</t>
  </si>
  <si>
    <t>WANG QIBIN,WANG XIAOLIN</t>
  </si>
  <si>
    <t>2023-12-09</t>
  </si>
  <si>
    <t>2023-12-11</t>
  </si>
  <si>
    <t>退房日周结</t>
  </si>
  <si>
    <t>2039.00</t>
  </si>
  <si>
    <t>RMB</t>
  </si>
  <si>
    <t>0</t>
  </si>
  <si>
    <t>0.00</t>
  </si>
  <si>
    <t>携程国内直连(DD)</t>
  </si>
  <si>
    <t>01.011249</t>
  </si>
  <si>
    <t>2023-12-04 22:57:30</t>
  </si>
  <si>
    <t>否</t>
  </si>
  <si>
    <t>汇智国际旅游发展有限公司</t>
  </si>
  <si>
    <t>直连</t>
  </si>
  <si>
    <t>中国</t>
  </si>
  <si>
    <t>4378831</t>
  </si>
  <si>
    <t>历山酒店</t>
  </si>
  <si>
    <t>JIN PING</t>
  </si>
  <si>
    <t>1659.00</t>
  </si>
  <si>
    <t>2023-12-04 19:41:48</t>
  </si>
  <si>
    <t>2023-12-01</t>
  </si>
  <si>
    <t>4359253</t>
  </si>
  <si>
    <t>LI GUANG</t>
  </si>
  <si>
    <t>2023-12-08</t>
  </si>
  <si>
    <t>3543.00</t>
  </si>
  <si>
    <t>2023-12-01 16:23:32</t>
  </si>
  <si>
    <t>4358401</t>
  </si>
  <si>
    <t>HUANG QIAOPEI,LU YONGFENG,QI CHAOWEN</t>
  </si>
  <si>
    <t>9621.00</t>
  </si>
  <si>
    <t>2023-12-01 13:45:07</t>
  </si>
  <si>
    <t>2023-11-30</t>
  </si>
  <si>
    <t>4351767</t>
  </si>
  <si>
    <t>WU XI,CHU JUNYING,CHEN XIAOPING,QU YAN</t>
  </si>
  <si>
    <t>4394.00</t>
  </si>
  <si>
    <t>2023-11-30 11:14:05</t>
  </si>
  <si>
    <t>2023-11-25</t>
  </si>
  <si>
    <t>4323361</t>
  </si>
  <si>
    <t>Gu Yifeng,Xing Ying</t>
  </si>
  <si>
    <t>1977.00</t>
  </si>
  <si>
    <t>2023-11-27 10:57:52</t>
  </si>
  <si>
    <t>2023-11-21</t>
  </si>
  <si>
    <t>4296273</t>
  </si>
  <si>
    <t>Ye hua</t>
  </si>
  <si>
    <t>2259.00</t>
  </si>
  <si>
    <t>2023-11-22 09:56:21</t>
  </si>
  <si>
    <t>2023-11-15</t>
  </si>
  <si>
    <t>4259281</t>
  </si>
  <si>
    <t>ZHANG JINGER,WONG MAN SIK</t>
  </si>
  <si>
    <t>1456.00</t>
  </si>
  <si>
    <t>2023-11-17 11:41:52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</si>
</sst>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419100</xdr:colOff>
      <xdr:row>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0203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45269</v>
      </c>
      <c r="G2" s="6">
        <v>45271</v>
      </c>
      <c r="H2" s="4">
        <v>1</v>
      </c>
      <c r="I2" s="4">
        <v>2</v>
      </c>
      <c r="J2" s="4">
        <v>2</v>
      </c>
      <c r="K2" s="4" t="s">
        <v>30</v>
      </c>
      <c r="L2" s="4">
        <v>1456</v>
      </c>
      <c r="M2" s="4">
        <v>1456</v>
      </c>
      <c r="N2" s="4" t="s">
        <v>31</v>
      </c>
      <c r="O2" s="4" t="s">
        <v>32</v>
      </c>
      <c r="P2" s="4" t="s">
        <v>33</v>
      </c>
      <c r="Q2" s="4">
        <v>0</v>
      </c>
      <c r="R2" s="8">
        <v>45245</v>
      </c>
      <c r="S2" s="6">
        <v>45286</v>
      </c>
      <c r="T2" s="4" t="s">
        <v>34</v>
      </c>
      <c r="U2" s="4">
        <v>1456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45268</v>
      </c>
      <c r="G3" s="6">
        <v>45271</v>
      </c>
      <c r="H3" s="4">
        <v>1</v>
      </c>
      <c r="I3" s="4">
        <v>3</v>
      </c>
      <c r="J3" s="4">
        <v>3</v>
      </c>
      <c r="K3" s="4" t="s">
        <v>30</v>
      </c>
      <c r="L3" s="4">
        <v>2259</v>
      </c>
      <c r="M3" s="4">
        <v>2259</v>
      </c>
      <c r="N3" s="4" t="s">
        <v>38</v>
      </c>
      <c r="O3" s="4" t="s">
        <v>32</v>
      </c>
      <c r="P3" s="4" t="s">
        <v>33</v>
      </c>
      <c r="Q3" s="4">
        <v>0</v>
      </c>
      <c r="R3" s="8">
        <v>45251</v>
      </c>
      <c r="S3" s="6">
        <v>45286</v>
      </c>
      <c r="T3" s="4" t="s">
        <v>34</v>
      </c>
      <c r="U3" s="4">
        <v>2259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45269</v>
      </c>
      <c r="G4" s="6">
        <v>45271</v>
      </c>
      <c r="H4" s="4">
        <v>1</v>
      </c>
      <c r="I4" s="4">
        <v>2</v>
      </c>
      <c r="J4" s="4">
        <v>2</v>
      </c>
      <c r="K4" s="4" t="s">
        <v>30</v>
      </c>
      <c r="L4" s="4">
        <v>1977</v>
      </c>
      <c r="M4" s="4">
        <v>1977</v>
      </c>
      <c r="N4" s="4" t="s">
        <v>44</v>
      </c>
      <c r="O4" s="4" t="s">
        <v>32</v>
      </c>
      <c r="P4" s="4" t="s">
        <v>33</v>
      </c>
      <c r="Q4" s="4">
        <v>0</v>
      </c>
      <c r="R4" s="8">
        <v>45255.0000115741</v>
      </c>
      <c r="S4" s="6">
        <v>45286</v>
      </c>
      <c r="T4" s="4" t="s">
        <v>34</v>
      </c>
      <c r="U4" s="4">
        <v>1977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42</v>
      </c>
      <c r="E5" s="4" t="s">
        <v>48</v>
      </c>
      <c r="F5" s="6">
        <v>45269</v>
      </c>
      <c r="G5" s="6">
        <v>45271</v>
      </c>
      <c r="H5" s="4">
        <v>2</v>
      </c>
      <c r="I5" s="4">
        <v>2</v>
      </c>
      <c r="J5" s="4">
        <v>4</v>
      </c>
      <c r="K5" s="4" t="s">
        <v>30</v>
      </c>
      <c r="L5" s="4">
        <v>4394</v>
      </c>
      <c r="M5" s="4">
        <v>4394</v>
      </c>
      <c r="N5" s="4" t="s">
        <v>49</v>
      </c>
      <c r="O5" s="4" t="s">
        <v>32</v>
      </c>
      <c r="P5" s="4" t="s">
        <v>33</v>
      </c>
      <c r="Q5" s="4">
        <v>0</v>
      </c>
      <c r="R5" s="8">
        <v>45260.0000115741</v>
      </c>
      <c r="S5" s="6">
        <v>45286</v>
      </c>
      <c r="T5" s="4" t="s">
        <v>34</v>
      </c>
      <c r="U5" s="4">
        <v>4394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45268</v>
      </c>
      <c r="G6" s="6">
        <v>45271</v>
      </c>
      <c r="H6" s="4">
        <v>3</v>
      </c>
      <c r="I6" s="4">
        <v>3</v>
      </c>
      <c r="J6" s="4">
        <v>9</v>
      </c>
      <c r="K6" s="4" t="s">
        <v>30</v>
      </c>
      <c r="L6" s="4">
        <v>9621</v>
      </c>
      <c r="M6" s="4">
        <v>9621</v>
      </c>
      <c r="N6" s="4" t="s">
        <v>53</v>
      </c>
      <c r="O6" s="4" t="s">
        <v>32</v>
      </c>
      <c r="P6" s="4" t="s">
        <v>33</v>
      </c>
      <c r="Q6" s="4">
        <v>0</v>
      </c>
      <c r="R6" s="8">
        <v>45261.0000115741</v>
      </c>
      <c r="S6" s="6">
        <v>45286</v>
      </c>
      <c r="T6" s="4" t="s">
        <v>34</v>
      </c>
      <c r="U6" s="4">
        <v>9621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42</v>
      </c>
      <c r="E7" s="4" t="s">
        <v>48</v>
      </c>
      <c r="F7" s="6">
        <v>45268</v>
      </c>
      <c r="G7" s="6">
        <v>45271</v>
      </c>
      <c r="H7" s="4">
        <v>1</v>
      </c>
      <c r="I7" s="4">
        <v>3</v>
      </c>
      <c r="J7" s="4">
        <v>3</v>
      </c>
      <c r="K7" s="4" t="s">
        <v>30</v>
      </c>
      <c r="L7" s="4">
        <v>3543</v>
      </c>
      <c r="M7" s="4">
        <v>3543</v>
      </c>
      <c r="N7" s="4" t="s">
        <v>57</v>
      </c>
      <c r="O7" s="4" t="s">
        <v>32</v>
      </c>
      <c r="P7" s="4" t="s">
        <v>33</v>
      </c>
      <c r="Q7" s="4">
        <v>0</v>
      </c>
      <c r="R7" s="8">
        <v>45261.0000115741</v>
      </c>
      <c r="S7" s="6">
        <v>45286</v>
      </c>
      <c r="T7" s="4" t="s">
        <v>34</v>
      </c>
      <c r="U7" s="4">
        <v>3543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45269</v>
      </c>
      <c r="G8" s="6">
        <v>45271</v>
      </c>
      <c r="H8" s="4">
        <v>1</v>
      </c>
      <c r="I8" s="4">
        <v>2</v>
      </c>
      <c r="J8" s="4">
        <v>2</v>
      </c>
      <c r="K8" s="4" t="s">
        <v>30</v>
      </c>
      <c r="L8" s="4">
        <v>1659</v>
      </c>
      <c r="M8" s="4">
        <v>1659</v>
      </c>
      <c r="N8" s="4" t="s">
        <v>61</v>
      </c>
      <c r="O8" s="4" t="s">
        <v>32</v>
      </c>
      <c r="P8" s="4" t="s">
        <v>33</v>
      </c>
      <c r="Q8" s="4">
        <v>0</v>
      </c>
      <c r="R8" s="8">
        <v>45264</v>
      </c>
      <c r="S8" s="6">
        <v>45286</v>
      </c>
      <c r="T8" s="4" t="s">
        <v>34</v>
      </c>
      <c r="U8" s="4">
        <v>1659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42</v>
      </c>
      <c r="E9" s="4" t="s">
        <v>43</v>
      </c>
      <c r="F9" s="6">
        <v>45269</v>
      </c>
      <c r="G9" s="6">
        <v>45271</v>
      </c>
      <c r="H9" s="4">
        <v>1</v>
      </c>
      <c r="I9" s="4">
        <v>2</v>
      </c>
      <c r="J9" s="4">
        <v>2</v>
      </c>
      <c r="K9" s="4" t="s">
        <v>30</v>
      </c>
      <c r="L9" s="4">
        <v>2039</v>
      </c>
      <c r="M9" s="4">
        <v>2039</v>
      </c>
      <c r="N9" s="4" t="s">
        <v>65</v>
      </c>
      <c r="O9" s="4" t="s">
        <v>32</v>
      </c>
      <c r="P9" s="4" t="s">
        <v>33</v>
      </c>
      <c r="Q9" s="4">
        <v>0</v>
      </c>
      <c r="R9" s="8">
        <v>45264</v>
      </c>
      <c r="S9" s="6">
        <v>45286</v>
      </c>
      <c r="T9" s="4" t="s">
        <v>34</v>
      </c>
      <c r="U9" s="4">
        <v>2039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45270</v>
      </c>
      <c r="G10" s="6">
        <v>45271</v>
      </c>
      <c r="H10" s="4">
        <v>1</v>
      </c>
      <c r="I10" s="4">
        <v>1</v>
      </c>
      <c r="J10" s="4">
        <v>1</v>
      </c>
      <c r="K10" s="4" t="s">
        <v>30</v>
      </c>
      <c r="L10" s="4">
        <v>378</v>
      </c>
      <c r="M10" s="4">
        <v>378</v>
      </c>
      <c r="N10" s="4" t="s">
        <v>71</v>
      </c>
      <c r="O10" s="4" t="s">
        <v>32</v>
      </c>
      <c r="P10" s="4" t="s">
        <v>33</v>
      </c>
      <c r="Q10" s="4">
        <v>0</v>
      </c>
      <c r="R10" s="8">
        <v>45270</v>
      </c>
      <c r="S10" s="6">
        <v>45286</v>
      </c>
      <c r="T10" s="4" t="s">
        <v>34</v>
      </c>
      <c r="U10" s="4">
        <v>378</v>
      </c>
      <c r="V10" s="4">
        <v>0</v>
      </c>
      <c r="W10" s="4">
        <v>0</v>
      </c>
      <c r="X10" s="4" t="s">
        <v>72</v>
      </c>
      <c r="Y10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999228488073317</v>
      </c>
      <c r="B2" s="6">
        <v>45269</v>
      </c>
      <c r="C2" s="6">
        <v>45271</v>
      </c>
      <c r="D2" s="4">
        <v>1456</v>
      </c>
      <c r="E2" s="4" t="str">
        <f>VLOOKUP(A2,HOP!A:L,12,0)</f>
        <v>1456.00</v>
      </c>
      <c r="F2" s="4" t="str">
        <f>VLOOKUP(A2,HOP!A:C,3,0)</f>
        <v>4259281</v>
      </c>
      <c r="G2" s="4">
        <f>D2-E2</f>
        <v>0</v>
      </c>
      <c r="H2" s="4" t="str">
        <f>$H$1&amp;F2</f>
        <v>，4259281</v>
      </c>
      <c r="I2" s="4" t="str">
        <f>VLOOKUP(A2,HOP!A:U,21,0)</f>
        <v>直连</v>
      </c>
    </row>
    <row r="3" s="4" customFormat="1" spans="1:9">
      <c r="A3" s="5">
        <v>999228566942256</v>
      </c>
      <c r="B3" s="6">
        <v>45268</v>
      </c>
      <c r="C3" s="6">
        <v>45271</v>
      </c>
      <c r="D3" s="4">
        <v>2259</v>
      </c>
      <c r="E3" s="4" t="str">
        <f>VLOOKUP(A3,HOP!A:L,12,0)</f>
        <v>2259.00</v>
      </c>
      <c r="F3" s="4" t="str">
        <f>VLOOKUP(A3,HOP!A:C,3,0)</f>
        <v>4296273</v>
      </c>
      <c r="G3" s="4">
        <f t="shared" ref="G3:G10" si="0">D3-E3</f>
        <v>0</v>
      </c>
      <c r="H3" s="4" t="str">
        <f t="shared" ref="H3:H10" si="1">$H$1&amp;F3</f>
        <v>，4296273</v>
      </c>
      <c r="I3" s="4" t="str">
        <f>VLOOKUP(A3,HOP!A:U,21,0)</f>
        <v>直连</v>
      </c>
    </row>
    <row r="4" s="4" customFormat="1" spans="1:9">
      <c r="A4" s="5">
        <v>28653298931</v>
      </c>
      <c r="B4" s="6">
        <v>45269</v>
      </c>
      <c r="C4" s="6">
        <v>45271</v>
      </c>
      <c r="D4" s="4">
        <v>1977</v>
      </c>
      <c r="E4" s="4" t="str">
        <f>VLOOKUP(A4,HOP!A:L,12,0)</f>
        <v>1977.00</v>
      </c>
      <c r="F4" s="4" t="str">
        <f>VLOOKUP(A4,HOP!A:C,3,0)</f>
        <v>4323361</v>
      </c>
      <c r="G4" s="4">
        <f t="shared" si="0"/>
        <v>0</v>
      </c>
      <c r="H4" s="4" t="str">
        <f t="shared" si="1"/>
        <v>，4323361</v>
      </c>
      <c r="I4" s="4" t="str">
        <f>VLOOKUP(A4,HOP!A:U,21,0)</f>
        <v>直连</v>
      </c>
    </row>
    <row r="5" s="4" customFormat="1" spans="1:9">
      <c r="A5" s="5">
        <v>999229268802231</v>
      </c>
      <c r="B5" s="6">
        <v>45269</v>
      </c>
      <c r="C5" s="6">
        <v>45271</v>
      </c>
      <c r="D5" s="4">
        <v>4394</v>
      </c>
      <c r="E5" s="4" t="str">
        <f>VLOOKUP(A5,HOP!A:L,12,0)</f>
        <v>4394.00</v>
      </c>
      <c r="F5" s="4" t="str">
        <f>VLOOKUP(A5,HOP!A:C,3,0)</f>
        <v>4351767</v>
      </c>
      <c r="G5" s="4">
        <f t="shared" si="0"/>
        <v>0</v>
      </c>
      <c r="H5" s="4" t="str">
        <f t="shared" si="1"/>
        <v>，4351767</v>
      </c>
      <c r="I5" s="4" t="str">
        <f>VLOOKUP(A5,HOP!A:U,21,0)</f>
        <v>直连</v>
      </c>
    </row>
    <row r="6" s="4" customFormat="1" spans="1:9">
      <c r="A6" s="5">
        <v>999229276940158</v>
      </c>
      <c r="B6" s="6">
        <v>45268</v>
      </c>
      <c r="C6" s="6">
        <v>45271</v>
      </c>
      <c r="D6" s="4">
        <v>9621</v>
      </c>
      <c r="E6" s="4" t="str">
        <f>VLOOKUP(A6,HOP!A:L,12,0)</f>
        <v>9621.00</v>
      </c>
      <c r="F6" s="4" t="str">
        <f>VLOOKUP(A6,HOP!A:C,3,0)</f>
        <v>4358401</v>
      </c>
      <c r="G6" s="4">
        <f t="shared" si="0"/>
        <v>0</v>
      </c>
      <c r="H6" s="4" t="str">
        <f t="shared" si="1"/>
        <v>，4358401</v>
      </c>
      <c r="I6" s="4" t="str">
        <f>VLOOKUP(A6,HOP!A:U,21,0)</f>
        <v>直连</v>
      </c>
    </row>
    <row r="7" s="4" customFormat="1" spans="1:9">
      <c r="A7" s="5">
        <v>999229277478955</v>
      </c>
      <c r="B7" s="6">
        <v>45268</v>
      </c>
      <c r="C7" s="6">
        <v>45271</v>
      </c>
      <c r="D7" s="4">
        <v>3543</v>
      </c>
      <c r="E7" s="4" t="str">
        <f>VLOOKUP(A7,HOP!A:L,12,0)</f>
        <v>3543.00</v>
      </c>
      <c r="F7" s="4" t="str">
        <f>VLOOKUP(A7,HOP!A:C,3,0)</f>
        <v>4359253</v>
      </c>
      <c r="G7" s="4">
        <f t="shared" si="0"/>
        <v>0</v>
      </c>
      <c r="H7" s="4" t="str">
        <f t="shared" si="1"/>
        <v>，4359253</v>
      </c>
      <c r="I7" s="4" t="str">
        <f>VLOOKUP(A7,HOP!A:U,21,0)</f>
        <v>直连</v>
      </c>
    </row>
    <row r="8" s="4" customFormat="1" spans="1:9">
      <c r="A8" s="5">
        <v>999229304124144</v>
      </c>
      <c r="B8" s="6">
        <v>45269</v>
      </c>
      <c r="C8" s="6">
        <v>45271</v>
      </c>
      <c r="D8" s="4">
        <v>1659</v>
      </c>
      <c r="E8" s="4" t="str">
        <f>VLOOKUP(A8,HOP!A:L,12,0)</f>
        <v>1659.00</v>
      </c>
      <c r="F8" s="4" t="str">
        <f>VLOOKUP(A8,HOP!A:C,3,0)</f>
        <v>4378831</v>
      </c>
      <c r="G8" s="4">
        <f t="shared" si="0"/>
        <v>0</v>
      </c>
      <c r="H8" s="4" t="str">
        <f t="shared" si="1"/>
        <v>，4378831</v>
      </c>
      <c r="I8" s="4" t="str">
        <f>VLOOKUP(A8,HOP!A:U,21,0)</f>
        <v>直连</v>
      </c>
    </row>
    <row r="9" s="4" customFormat="1" spans="1:9">
      <c r="A9" s="5">
        <v>999229305753562</v>
      </c>
      <c r="B9" s="6">
        <v>45269</v>
      </c>
      <c r="C9" s="6">
        <v>45271</v>
      </c>
      <c r="D9" s="4">
        <v>2039</v>
      </c>
      <c r="E9" s="4" t="str">
        <f>VLOOKUP(A9,HOP!A:L,12,0)</f>
        <v>2039.00</v>
      </c>
      <c r="F9" s="4" t="str">
        <f>VLOOKUP(A9,HOP!A:C,3,0)</f>
        <v>4380200</v>
      </c>
      <c r="G9" s="4">
        <f t="shared" si="0"/>
        <v>0</v>
      </c>
      <c r="H9" s="4" t="str">
        <f t="shared" si="1"/>
        <v>，4380200</v>
      </c>
      <c r="I9" s="4" t="str">
        <f>VLOOKUP(A9,HOP!A:U,21,0)</f>
        <v>直连</v>
      </c>
    </row>
    <row r="10" s="4" customFormat="1" hidden="1" spans="1:10">
      <c r="A10" s="5">
        <v>999229362859240</v>
      </c>
      <c r="B10" s="6">
        <v>45270</v>
      </c>
      <c r="C10" s="6">
        <v>45271</v>
      </c>
      <c r="D10" s="4">
        <v>378</v>
      </c>
      <c r="E10" s="7">
        <v>378</v>
      </c>
      <c r="F10" s="9" t="s">
        <v>75</v>
      </c>
      <c r="G10" s="4">
        <f t="shared" si="0"/>
        <v>0</v>
      </c>
      <c r="H10" s="4" t="str">
        <f t="shared" si="1"/>
        <v>，202312101550250077</v>
      </c>
      <c r="I10" s="4" t="e">
        <f>VLOOKUP(A10,HOP!A:U,21,0)</f>
        <v>#N/A</v>
      </c>
      <c r="J10" s="7">
        <v>12.1</v>
      </c>
    </row>
    <row r="12" spans="4:4">
      <c r="D12" s="4">
        <f>SUM(D2:D11)</f>
        <v>27326</v>
      </c>
    </row>
    <row r="19" spans="1:4">
      <c r="A19" s="4" t="s">
        <v>76</v>
      </c>
      <c r="C19" s="4">
        <v>26948</v>
      </c>
      <c r="D19" s="4">
        <v>29439.46</v>
      </c>
    </row>
    <row r="20" spans="1:4">
      <c r="A20" s="4" t="s">
        <v>77</v>
      </c>
      <c r="C20" s="4">
        <v>378</v>
      </c>
      <c r="D20" s="4">
        <v>412.95</v>
      </c>
    </row>
    <row r="21" spans="1:4">
      <c r="A21" s="4" t="s">
        <v>78</v>
      </c>
      <c r="C21" s="4">
        <f>SUM(C19:C20)</f>
        <v>27326</v>
      </c>
      <c r="D21" s="4">
        <f>SUM(D19:D20)</f>
        <v>29852.41</v>
      </c>
    </row>
    <row r="22" spans="1:1">
      <c r="A22" s="4" t="s">
        <v>79</v>
      </c>
    </row>
  </sheetData>
  <autoFilter ref="A1:XFD12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999229305753562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 t="s">
        <v>116</v>
      </c>
    </row>
    <row r="3" s="1" customFormat="1" spans="1:22">
      <c r="A3" s="3">
        <v>999229304124144</v>
      </c>
      <c r="B3" s="1" t="s">
        <v>99</v>
      </c>
      <c r="C3" s="1" t="s">
        <v>117</v>
      </c>
      <c r="D3" s="1" t="s">
        <v>118</v>
      </c>
      <c r="E3" s="1" t="s">
        <v>119</v>
      </c>
      <c r="F3" s="1" t="s">
        <v>103</v>
      </c>
      <c r="G3" s="1" t="s">
        <v>104</v>
      </c>
      <c r="H3" s="1" t="s">
        <v>105</v>
      </c>
      <c r="I3" s="1" t="s">
        <v>120</v>
      </c>
      <c r="J3" s="1" t="s">
        <v>107</v>
      </c>
      <c r="K3" s="1" t="s">
        <v>120</v>
      </c>
      <c r="L3" s="1" t="s">
        <v>120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121</v>
      </c>
      <c r="S3" s="1" t="s">
        <v>113</v>
      </c>
      <c r="T3" s="1" t="s">
        <v>114</v>
      </c>
      <c r="U3" s="1" t="s">
        <v>115</v>
      </c>
      <c r="V3" s="1" t="s">
        <v>116</v>
      </c>
    </row>
    <row r="4" s="1" customFormat="1" spans="1:22">
      <c r="A4" s="3">
        <v>999229277478955</v>
      </c>
      <c r="B4" s="1" t="s">
        <v>122</v>
      </c>
      <c r="C4" s="1" t="s">
        <v>123</v>
      </c>
      <c r="D4" s="1" t="s">
        <v>101</v>
      </c>
      <c r="E4" s="1" t="s">
        <v>124</v>
      </c>
      <c r="F4" s="1" t="s">
        <v>125</v>
      </c>
      <c r="G4" s="1" t="s">
        <v>104</v>
      </c>
      <c r="H4" s="1" t="s">
        <v>105</v>
      </c>
      <c r="I4" s="1" t="s">
        <v>126</v>
      </c>
      <c r="J4" s="1" t="s">
        <v>107</v>
      </c>
      <c r="K4" s="1" t="s">
        <v>126</v>
      </c>
      <c r="L4" s="1" t="s">
        <v>126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111</v>
      </c>
      <c r="R4" s="1" t="s">
        <v>127</v>
      </c>
      <c r="S4" s="1" t="s">
        <v>113</v>
      </c>
      <c r="T4" s="1" t="s">
        <v>114</v>
      </c>
      <c r="U4" s="1" t="s">
        <v>115</v>
      </c>
      <c r="V4" s="1" t="s">
        <v>116</v>
      </c>
    </row>
    <row r="5" s="1" customFormat="1" spans="1:22">
      <c r="A5" s="3">
        <v>999229276940158</v>
      </c>
      <c r="B5" s="1" t="s">
        <v>122</v>
      </c>
      <c r="C5" s="1" t="s">
        <v>128</v>
      </c>
      <c r="D5" s="1" t="s">
        <v>101</v>
      </c>
      <c r="E5" s="1" t="s">
        <v>129</v>
      </c>
      <c r="F5" s="1" t="s">
        <v>125</v>
      </c>
      <c r="G5" s="1" t="s">
        <v>104</v>
      </c>
      <c r="H5" s="1" t="s">
        <v>105</v>
      </c>
      <c r="I5" s="1" t="s">
        <v>130</v>
      </c>
      <c r="J5" s="1" t="s">
        <v>107</v>
      </c>
      <c r="K5" s="1" t="s">
        <v>130</v>
      </c>
      <c r="L5" s="1" t="s">
        <v>130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131</v>
      </c>
      <c r="S5" s="1" t="s">
        <v>113</v>
      </c>
      <c r="T5" s="1" t="s">
        <v>114</v>
      </c>
      <c r="U5" s="1" t="s">
        <v>115</v>
      </c>
      <c r="V5" s="1" t="s">
        <v>116</v>
      </c>
    </row>
    <row r="6" s="1" customFormat="1" spans="1:22">
      <c r="A6" s="3">
        <v>999229268802231</v>
      </c>
      <c r="B6" s="1" t="s">
        <v>132</v>
      </c>
      <c r="C6" s="1" t="s">
        <v>133</v>
      </c>
      <c r="D6" s="1" t="s">
        <v>101</v>
      </c>
      <c r="E6" s="1" t="s">
        <v>134</v>
      </c>
      <c r="F6" s="1" t="s">
        <v>103</v>
      </c>
      <c r="G6" s="1" t="s">
        <v>104</v>
      </c>
      <c r="H6" s="1" t="s">
        <v>105</v>
      </c>
      <c r="I6" s="1" t="s">
        <v>135</v>
      </c>
      <c r="J6" s="1" t="s">
        <v>107</v>
      </c>
      <c r="K6" s="1" t="s">
        <v>135</v>
      </c>
      <c r="L6" s="1" t="s">
        <v>135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111</v>
      </c>
      <c r="R6" s="1" t="s">
        <v>136</v>
      </c>
      <c r="S6" s="1" t="s">
        <v>113</v>
      </c>
      <c r="T6" s="1" t="s">
        <v>114</v>
      </c>
      <c r="U6" s="1" t="s">
        <v>115</v>
      </c>
      <c r="V6" s="1" t="s">
        <v>116</v>
      </c>
    </row>
    <row r="7" s="1" customFormat="1" spans="1:22">
      <c r="A7" s="3">
        <v>28653298931</v>
      </c>
      <c r="B7" s="1" t="s">
        <v>137</v>
      </c>
      <c r="C7" s="1" t="s">
        <v>138</v>
      </c>
      <c r="D7" s="1" t="s">
        <v>101</v>
      </c>
      <c r="E7" s="1" t="s">
        <v>139</v>
      </c>
      <c r="F7" s="1" t="s">
        <v>103</v>
      </c>
      <c r="G7" s="1" t="s">
        <v>104</v>
      </c>
      <c r="H7" s="1" t="s">
        <v>105</v>
      </c>
      <c r="I7" s="1" t="s">
        <v>140</v>
      </c>
      <c r="J7" s="1" t="s">
        <v>107</v>
      </c>
      <c r="K7" s="1" t="s">
        <v>140</v>
      </c>
      <c r="L7" s="1" t="s">
        <v>140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111</v>
      </c>
      <c r="R7" s="1" t="s">
        <v>141</v>
      </c>
      <c r="S7" s="1" t="s">
        <v>113</v>
      </c>
      <c r="T7" s="1" t="s">
        <v>114</v>
      </c>
      <c r="U7" s="1" t="s">
        <v>115</v>
      </c>
      <c r="V7" s="1" t="s">
        <v>116</v>
      </c>
    </row>
    <row r="8" s="1" customFormat="1" spans="1:22">
      <c r="A8" s="3">
        <v>999228566942256</v>
      </c>
      <c r="B8" s="1" t="s">
        <v>142</v>
      </c>
      <c r="C8" s="1" t="s">
        <v>143</v>
      </c>
      <c r="D8" s="1" t="s">
        <v>118</v>
      </c>
      <c r="E8" s="1" t="s">
        <v>144</v>
      </c>
      <c r="F8" s="1" t="s">
        <v>125</v>
      </c>
      <c r="G8" s="1" t="s">
        <v>104</v>
      </c>
      <c r="H8" s="1" t="s">
        <v>105</v>
      </c>
      <c r="I8" s="1" t="s">
        <v>145</v>
      </c>
      <c r="J8" s="1" t="s">
        <v>107</v>
      </c>
      <c r="K8" s="1" t="s">
        <v>145</v>
      </c>
      <c r="L8" s="1" t="s">
        <v>145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111</v>
      </c>
      <c r="R8" s="1" t="s">
        <v>146</v>
      </c>
      <c r="S8" s="1" t="s">
        <v>113</v>
      </c>
      <c r="T8" s="1" t="s">
        <v>114</v>
      </c>
      <c r="U8" s="1" t="s">
        <v>115</v>
      </c>
      <c r="V8" s="1" t="s">
        <v>116</v>
      </c>
    </row>
    <row r="9" s="1" customFormat="1" spans="1:22">
      <c r="A9" s="3">
        <v>999228488073317</v>
      </c>
      <c r="B9" s="1" t="s">
        <v>147</v>
      </c>
      <c r="C9" s="1" t="s">
        <v>148</v>
      </c>
      <c r="D9" s="1" t="s">
        <v>118</v>
      </c>
      <c r="E9" s="1" t="s">
        <v>149</v>
      </c>
      <c r="F9" s="1" t="s">
        <v>103</v>
      </c>
      <c r="G9" s="1" t="s">
        <v>104</v>
      </c>
      <c r="H9" s="1" t="s">
        <v>105</v>
      </c>
      <c r="I9" s="1" t="s">
        <v>150</v>
      </c>
      <c r="J9" s="1" t="s">
        <v>107</v>
      </c>
      <c r="K9" s="1" t="s">
        <v>150</v>
      </c>
      <c r="L9" s="1" t="s">
        <v>150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111</v>
      </c>
      <c r="R9" s="1" t="s">
        <v>151</v>
      </c>
      <c r="S9" s="1" t="s">
        <v>113</v>
      </c>
      <c r="T9" s="1" t="s">
        <v>114</v>
      </c>
      <c r="U9" s="1" t="s">
        <v>115</v>
      </c>
      <c r="V9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2023-12-26T01:19:09Z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