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<sst xmlns="http://schemas.openxmlformats.org/spreadsheetml/2006/main" count="321" uniqueCount="149">
  <si>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</si>
  <si>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</si>
  <si>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</si>
  <si>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</si>
  <si>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</si>
  <si>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</si>
  <si>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</si>
  <si>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</si>
  <si>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</si>
  <si>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</si>
  <si>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</si>
  <si>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</si>
  <si>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</si>
  <si>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</si>
  <si>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</si>
  <si>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</si>
  <si>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</si>
  <si>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</si>
  <si>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</si>
  <si>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</si>
  <si>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</si>
  <si>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</si>
  <si>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</si>
  <si>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</si>
  <si>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</si>
  <si>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999228120062806	</t>
  </si>
  <si>
    <t>Ctrip</t>
  </si>
  <si>
    <t>正常</t>
  </si>
  <si>
    <t>[香港]历山酒店(Hotel Alexandra)(105646626)</t>
  </si>
  <si>
    <t>梅花客房 (城市景观)(至少提前5天预订)(至少连住2晚及以上)&lt;双人入住&gt;&lt;内宾&gt;&lt;无早&gt;</t>
  </si>
  <si>
    <t>CNY</t>
  </si>
  <si>
    <t>JI/FENG</t>
  </si>
  <si>
    <t>CA363240103CNY</t>
  </si>
  <si>
    <t>未提现</t>
  </si>
  <si>
    <t>携程开票</t>
  </si>
  <si>
    <t xml:space="preserve">4131654	</t>
  </si>
  <si>
    <t xml:space="preserve">	</t>
  </si>
  <si>
    <t xml:space="preserve">999228511303976	</t>
  </si>
  <si>
    <t>方块客房 (城市景观)(至少提前5天预订)(至少连住2晚及以上)&lt;双人入住&gt;&lt;内宾&gt;&lt;无早&gt;</t>
  </si>
  <si>
    <t>CAI/QINGQING</t>
  </si>
  <si>
    <t xml:space="preserve">4269272	</t>
  </si>
  <si>
    <t xml:space="preserve">13091636	</t>
  </si>
  <si>
    <t xml:space="preserve">999228530406794	</t>
  </si>
  <si>
    <t>CUI/LINXIAODAN</t>
  </si>
  <si>
    <t xml:space="preserve">4273446	</t>
  </si>
  <si>
    <t xml:space="preserve">13091639	</t>
  </si>
  <si>
    <t xml:space="preserve">999229364016292	</t>
  </si>
  <si>
    <t>[香港]香港都会海逸酒店(Harbour Plaza Metropolis)(5347164)</t>
  </si>
  <si>
    <t>高级房(至少提前7天预订)(至少连住2晚及以上)&lt;双人入住&gt;&lt;内宾&gt;&lt;无早&gt;</t>
  </si>
  <si>
    <t>CONG/BIN,XU/RUIPENG</t>
  </si>
  <si>
    <t xml:space="preserve">4415272	</t>
  </si>
  <si>
    <t xml:space="preserve">6370996	</t>
  </si>
  <si>
    <t xml:space="preserve">999229366091765	</t>
  </si>
  <si>
    <t>[香港]香港九龙酒店(The Kowloon Hotel)(9826444)</t>
  </si>
  <si>
    <t>高级房（双人床）(至少提前5天预订)(至少连住2晚及以上)&lt;双人入住&gt;&lt;内宾&gt;&lt;无早&gt;</t>
  </si>
  <si>
    <t>LING/CHEN</t>
  </si>
  <si>
    <t xml:space="preserve">4418471	</t>
  </si>
  <si>
    <t xml:space="preserve">999229370938604	</t>
  </si>
  <si>
    <t>LIU/XIAOLEI</t>
  </si>
  <si>
    <t xml:space="preserve">4419417	</t>
  </si>
  <si>
    <t xml:space="preserve">9120026	</t>
  </si>
  <si>
    <t xml:space="preserve">999229373822690	</t>
  </si>
  <si>
    <t>ZENG/Yanhong</t>
  </si>
  <si>
    <t xml:space="preserve">4420487	</t>
  </si>
  <si>
    <t xml:space="preserve">9120255	</t>
  </si>
  <si>
    <t xml:space="preserve">999229398547898	</t>
  </si>
  <si>
    <t>[梅州]梅州昌盛豪生大酒店(45834822)</t>
  </si>
  <si>
    <t>柚见汝——非遗大床房&lt;双人入住&gt;&lt;限量特惠&gt;&lt;单早&gt;</t>
  </si>
  <si>
    <t>万英</t>
  </si>
  <si>
    <t>，</t>
  </si>
  <si>
    <t>202312171744230020</t>
  </si>
  <si>
    <t>A240103091723481</t>
  </si>
  <si>
    <t>房集：i240103091453 868元</t>
  </si>
  <si>
    <t>CNY / HKD 当前参考汇率: 1.093314383</t>
  </si>
  <si>
    <t>总计：14156 CNY/
15476.96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</si>
  <si>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</si>
  <si>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</si>
  <si>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</si>
  <si>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</si>
  <si>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</si>
  <si>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</si>
  <si>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</si>
  <si>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</si>
  <si>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</si>
  <si>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</si>
  <si>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</si>
  <si>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</si>
  <si>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</si>
  <si>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</si>
  <si>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</si>
  <si>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</si>
  <si>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</si>
  <si>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</si>
  <si>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</si>
  <si>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2023-12-11</t>
  </si>
  <si>
    <t>4420487</t>
  </si>
  <si>
    <t>香港九龙酒店</t>
  </si>
  <si>
    <t>ZENG Yanhong</t>
  </si>
  <si>
    <t>2023-12-17</t>
  </si>
  <si>
    <t>2023-12-19</t>
  </si>
  <si>
    <t>退房日周结</t>
  </si>
  <si>
    <t>1752.00</t>
  </si>
  <si>
    <t>RMB</t>
  </si>
  <si>
    <t>0</t>
  </si>
  <si>
    <t>0.00</t>
  </si>
  <si>
    <t>携程国内直连(DD)</t>
  </si>
  <si>
    <t>01.011249</t>
  </si>
  <si>
    <t>2023-12-12 12:28:26</t>
  </si>
  <si>
    <t>否</t>
  </si>
  <si>
    <t>汇智国际旅游发展有限公司</t>
  </si>
  <si>
    <t>直连</t>
  </si>
  <si>
    <t>中国</t>
  </si>
  <si>
    <t>4419417</t>
  </si>
  <si>
    <t>LIU XIAOLEI</t>
  </si>
  <si>
    <t>2023-12-11 20:35:16</t>
  </si>
  <si>
    <t>4418471</t>
  </si>
  <si>
    <t>LING CHEN</t>
  </si>
  <si>
    <t>2023-12-11 14:31:53</t>
  </si>
  <si>
    <t>2023-12-10</t>
  </si>
  <si>
    <t>4415272</t>
  </si>
  <si>
    <t>香港都会海逸酒店</t>
  </si>
  <si>
    <t>CONG BIN,XU RUIPENG</t>
  </si>
  <si>
    <t>1607.00</t>
  </si>
  <si>
    <t>2023-12-11 10:23:35</t>
  </si>
  <si>
    <t>2023-12-09</t>
  </si>
  <si>
    <t>4407523</t>
  </si>
  <si>
    <t>Haojie Yang</t>
  </si>
  <si>
    <t>1472.00</t>
  </si>
  <si>
    <t>3072.00</t>
  </si>
  <si>
    <t>1600</t>
  </si>
  <si>
    <t>2023-12-11 13:28:43</t>
  </si>
  <si>
    <t>2023-11-18</t>
  </si>
  <si>
    <t>4273446</t>
  </si>
  <si>
    <t>历山酒店</t>
  </si>
  <si>
    <t>CUI LINXIAODAN</t>
  </si>
  <si>
    <t>2023-12-15</t>
  </si>
  <si>
    <t>2912.00</t>
  </si>
  <si>
    <t>2023-11-20 15:03:27</t>
  </si>
  <si>
    <t>2023-11-17</t>
  </si>
  <si>
    <t>4269272</t>
  </si>
  <si>
    <t>CAI QINGQING</t>
  </si>
  <si>
    <t>2023-12-16</t>
  </si>
  <si>
    <t>2109.00</t>
  </si>
  <si>
    <t>2023-11-20 14:59:00</t>
  </si>
  <si>
    <t>2023-10-25</t>
  </si>
  <si>
    <t>4131654</t>
  </si>
  <si>
    <t>JI FENG</t>
  </si>
  <si>
    <t>1404.00</t>
  </si>
  <si>
    <t>2023-11-22 16:58:45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</si>
</sst>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14</xdr:col>
      <xdr:colOff>447675</xdr:colOff>
      <xdr:row>54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943350"/>
          <a:ext cx="10734675" cy="5200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45277</v>
      </c>
      <c r="G2" s="6">
        <v>45279</v>
      </c>
      <c r="H2" s="4">
        <v>1</v>
      </c>
      <c r="I2" s="4">
        <v>2</v>
      </c>
      <c r="J2" s="4">
        <v>2</v>
      </c>
      <c r="K2" s="4" t="s">
        <v>30</v>
      </c>
      <c r="L2" s="4">
        <v>1404</v>
      </c>
      <c r="M2" s="4">
        <v>1404</v>
      </c>
      <c r="N2" s="4" t="s">
        <v>31</v>
      </c>
      <c r="O2" s="4" t="s">
        <v>32</v>
      </c>
      <c r="P2" s="4" t="s">
        <v>33</v>
      </c>
      <c r="Q2" s="4">
        <v>0</v>
      </c>
      <c r="R2" s="7">
        <v>45224</v>
      </c>
      <c r="S2" s="6">
        <v>45294</v>
      </c>
      <c r="T2" s="4" t="s">
        <v>34</v>
      </c>
      <c r="U2" s="4">
        <v>1404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38</v>
      </c>
      <c r="F3" s="6">
        <v>45276</v>
      </c>
      <c r="G3" s="6">
        <v>45279</v>
      </c>
      <c r="H3" s="4">
        <v>1</v>
      </c>
      <c r="I3" s="4">
        <v>3</v>
      </c>
      <c r="J3" s="4">
        <v>3</v>
      </c>
      <c r="K3" s="4" t="s">
        <v>30</v>
      </c>
      <c r="L3" s="4">
        <v>2109</v>
      </c>
      <c r="M3" s="4">
        <v>2109</v>
      </c>
      <c r="N3" s="4" t="s">
        <v>39</v>
      </c>
      <c r="O3" s="4" t="s">
        <v>32</v>
      </c>
      <c r="P3" s="4" t="s">
        <v>33</v>
      </c>
      <c r="Q3" s="4">
        <v>0</v>
      </c>
      <c r="R3" s="7">
        <v>45247.0000115741</v>
      </c>
      <c r="S3" s="6">
        <v>45294</v>
      </c>
      <c r="T3" s="4" t="s">
        <v>34</v>
      </c>
      <c r="U3" s="4">
        <v>2109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28</v>
      </c>
      <c r="E4" s="4" t="s">
        <v>38</v>
      </c>
      <c r="F4" s="6">
        <v>45275</v>
      </c>
      <c r="G4" s="6">
        <v>45279</v>
      </c>
      <c r="H4" s="4">
        <v>1</v>
      </c>
      <c r="I4" s="4">
        <v>4</v>
      </c>
      <c r="J4" s="4">
        <v>4</v>
      </c>
      <c r="K4" s="4" t="s">
        <v>30</v>
      </c>
      <c r="L4" s="4">
        <v>2912</v>
      </c>
      <c r="M4" s="4">
        <v>2912</v>
      </c>
      <c r="N4" s="4" t="s">
        <v>43</v>
      </c>
      <c r="O4" s="4" t="s">
        <v>32</v>
      </c>
      <c r="P4" s="4" t="s">
        <v>33</v>
      </c>
      <c r="Q4" s="4">
        <v>0</v>
      </c>
      <c r="R4" s="7">
        <v>45248</v>
      </c>
      <c r="S4" s="6">
        <v>45294</v>
      </c>
      <c r="T4" s="4" t="s">
        <v>34</v>
      </c>
      <c r="U4" s="4">
        <v>2912</v>
      </c>
      <c r="V4" s="4">
        <v>0</v>
      </c>
      <c r="W4" s="4">
        <v>0</v>
      </c>
      <c r="X4" s="4" t="s">
        <v>44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45277</v>
      </c>
      <c r="G5" s="6">
        <v>45279</v>
      </c>
      <c r="H5" s="4">
        <v>1</v>
      </c>
      <c r="I5" s="4">
        <v>2</v>
      </c>
      <c r="J5" s="4">
        <v>2</v>
      </c>
      <c r="K5" s="4" t="s">
        <v>30</v>
      </c>
      <c r="L5" s="4">
        <v>1607</v>
      </c>
      <c r="M5" s="4">
        <v>1607</v>
      </c>
      <c r="N5" s="4" t="s">
        <v>49</v>
      </c>
      <c r="O5" s="4" t="s">
        <v>32</v>
      </c>
      <c r="P5" s="4" t="s">
        <v>33</v>
      </c>
      <c r="Q5" s="4">
        <v>0</v>
      </c>
      <c r="R5" s="7">
        <v>45270.0000115741</v>
      </c>
      <c r="S5" s="6">
        <v>45294</v>
      </c>
      <c r="T5" s="4" t="s">
        <v>34</v>
      </c>
      <c r="U5" s="4">
        <v>1607</v>
      </c>
      <c r="V5" s="4">
        <v>0</v>
      </c>
      <c r="W5" s="4">
        <v>0</v>
      </c>
      <c r="X5" s="4" t="s">
        <v>50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45277</v>
      </c>
      <c r="G6" s="6">
        <v>45279</v>
      </c>
      <c r="H6" s="4">
        <v>1</v>
      </c>
      <c r="I6" s="4">
        <v>2</v>
      </c>
      <c r="J6" s="4">
        <v>2</v>
      </c>
      <c r="K6" s="4" t="s">
        <v>30</v>
      </c>
      <c r="L6" s="4">
        <v>1752</v>
      </c>
      <c r="M6" s="4">
        <v>1752</v>
      </c>
      <c r="N6" s="4" t="s">
        <v>55</v>
      </c>
      <c r="O6" s="4" t="s">
        <v>32</v>
      </c>
      <c r="P6" s="4" t="s">
        <v>33</v>
      </c>
      <c r="Q6" s="4">
        <v>0</v>
      </c>
      <c r="R6" s="7">
        <v>45271</v>
      </c>
      <c r="S6" s="6">
        <v>45294</v>
      </c>
      <c r="T6" s="4" t="s">
        <v>34</v>
      </c>
      <c r="U6" s="4">
        <v>1752</v>
      </c>
      <c r="V6" s="4">
        <v>0</v>
      </c>
      <c r="W6" s="4">
        <v>0</v>
      </c>
      <c r="X6" s="4" t="s">
        <v>56</v>
      </c>
      <c r="Y6" s="4" t="s">
        <v>36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53</v>
      </c>
      <c r="E7" s="4" t="s">
        <v>54</v>
      </c>
      <c r="F7" s="6">
        <v>45277</v>
      </c>
      <c r="G7" s="6">
        <v>45279</v>
      </c>
      <c r="H7" s="4">
        <v>1</v>
      </c>
      <c r="I7" s="4">
        <v>2</v>
      </c>
      <c r="J7" s="4">
        <v>2</v>
      </c>
      <c r="K7" s="4" t="s">
        <v>30</v>
      </c>
      <c r="L7" s="4">
        <v>1752</v>
      </c>
      <c r="M7" s="4">
        <v>1752</v>
      </c>
      <c r="N7" s="4" t="s">
        <v>58</v>
      </c>
      <c r="O7" s="4" t="s">
        <v>32</v>
      </c>
      <c r="P7" s="4" t="s">
        <v>33</v>
      </c>
      <c r="Q7" s="4">
        <v>0</v>
      </c>
      <c r="R7" s="7">
        <v>45271.0000115741</v>
      </c>
      <c r="S7" s="6">
        <v>45294</v>
      </c>
      <c r="T7" s="4" t="s">
        <v>34</v>
      </c>
      <c r="U7" s="4">
        <v>1752</v>
      </c>
      <c r="V7" s="4">
        <v>0</v>
      </c>
      <c r="W7" s="4">
        <v>0</v>
      </c>
      <c r="X7" s="4" t="s">
        <v>59</v>
      </c>
      <c r="Y7" s="4" t="s">
        <v>60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53</v>
      </c>
      <c r="E8" s="4" t="s">
        <v>54</v>
      </c>
      <c r="F8" s="6">
        <v>45277</v>
      </c>
      <c r="G8" s="6">
        <v>45279</v>
      </c>
      <c r="H8" s="4">
        <v>1</v>
      </c>
      <c r="I8" s="4">
        <v>2</v>
      </c>
      <c r="J8" s="4">
        <v>2</v>
      </c>
      <c r="K8" s="4" t="s">
        <v>30</v>
      </c>
      <c r="L8" s="4">
        <v>1752</v>
      </c>
      <c r="M8" s="4">
        <v>1752</v>
      </c>
      <c r="N8" s="4" t="s">
        <v>62</v>
      </c>
      <c r="O8" s="4" t="s">
        <v>32</v>
      </c>
      <c r="P8" s="4" t="s">
        <v>33</v>
      </c>
      <c r="Q8" s="4">
        <v>0</v>
      </c>
      <c r="R8" s="7">
        <v>45271.0000115741</v>
      </c>
      <c r="S8" s="6">
        <v>45294</v>
      </c>
      <c r="T8" s="4" t="s">
        <v>34</v>
      </c>
      <c r="U8" s="4">
        <v>1752</v>
      </c>
      <c r="V8" s="4">
        <v>0</v>
      </c>
      <c r="W8" s="4">
        <v>0</v>
      </c>
      <c r="X8" s="4" t="s">
        <v>63</v>
      </c>
      <c r="Y8" s="4" t="s">
        <v>64</v>
      </c>
    </row>
    <row r="9" s="4" customFormat="1" spans="1:25">
      <c r="A9" s="4" t="s">
        <v>65</v>
      </c>
      <c r="B9" s="4" t="s">
        <v>26</v>
      </c>
      <c r="C9" s="4" t="s">
        <v>27</v>
      </c>
      <c r="D9" s="4" t="s">
        <v>66</v>
      </c>
      <c r="E9" s="4" t="s">
        <v>67</v>
      </c>
      <c r="F9" s="6">
        <v>45277</v>
      </c>
      <c r="G9" s="6">
        <v>45279</v>
      </c>
      <c r="H9" s="4">
        <v>1</v>
      </c>
      <c r="I9" s="4">
        <v>2</v>
      </c>
      <c r="J9" s="4">
        <v>2</v>
      </c>
      <c r="K9" s="4" t="s">
        <v>30</v>
      </c>
      <c r="L9" s="4">
        <v>868</v>
      </c>
      <c r="M9" s="4">
        <v>868</v>
      </c>
      <c r="N9" s="4" t="s">
        <v>68</v>
      </c>
      <c r="O9" s="4" t="s">
        <v>32</v>
      </c>
      <c r="P9" s="4" t="s">
        <v>33</v>
      </c>
      <c r="Q9" s="4">
        <v>0</v>
      </c>
      <c r="R9" s="7">
        <v>45277</v>
      </c>
      <c r="S9" s="6">
        <v>45294</v>
      </c>
      <c r="T9" s="4" t="s">
        <v>34</v>
      </c>
      <c r="U9" s="4">
        <v>868</v>
      </c>
      <c r="V9" s="4">
        <v>0</v>
      </c>
      <c r="W9" s="4">
        <v>0</v>
      </c>
      <c r="X9" s="4" t="s">
        <v>36</v>
      </c>
      <c r="Y9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0"/>
  <sheetViews>
    <sheetView tabSelected="1" workbookViewId="0">
      <selection activeCell="A21" sqref="A21"/>
    </sheetView>
  </sheetViews>
  <sheetFormatPr defaultColWidth="9" defaultRowHeight="13.5"/>
  <cols>
    <col min="1" max="1" width="12.625" style="4"/>
    <col min="2" max="3" width="11.5" style="4"/>
    <col min="4" max="4" width="9.375" style="4"/>
    <col min="5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69</v>
      </c>
    </row>
    <row r="2" s="4" customFormat="1" spans="1:9">
      <c r="A2" s="5">
        <v>999228120062806</v>
      </c>
      <c r="B2" s="6">
        <v>45277</v>
      </c>
      <c r="C2" s="6">
        <v>45279</v>
      </c>
      <c r="D2" s="4">
        <v>1404</v>
      </c>
      <c r="E2" s="4" t="str">
        <f>VLOOKUP(A2,HOP!A:L,12,0)</f>
        <v>1404.00</v>
      </c>
      <c r="F2" s="4" t="str">
        <f>VLOOKUP(A2,HOP!A:C,3,0)</f>
        <v>4131654</v>
      </c>
      <c r="G2" s="4">
        <f>D2-E2</f>
        <v>0</v>
      </c>
      <c r="H2" s="4" t="str">
        <f>$H$1&amp;F2</f>
        <v>，4131654</v>
      </c>
      <c r="I2" s="4" t="str">
        <f>VLOOKUP(A2,HOP!A:U,21,0)</f>
        <v>直连</v>
      </c>
    </row>
    <row r="3" s="4" customFormat="1" spans="1:9">
      <c r="A3" s="5">
        <v>999228511303976</v>
      </c>
      <c r="B3" s="6">
        <v>45276</v>
      </c>
      <c r="C3" s="6">
        <v>45279</v>
      </c>
      <c r="D3" s="4">
        <v>2109</v>
      </c>
      <c r="E3" s="4" t="str">
        <f>VLOOKUP(A3,HOP!A:L,12,0)</f>
        <v>2109.00</v>
      </c>
      <c r="F3" s="4" t="str">
        <f>VLOOKUP(A3,HOP!A:C,3,0)</f>
        <v>4269272</v>
      </c>
      <c r="G3" s="4">
        <f t="shared" ref="G3:G9" si="0">D3-E3</f>
        <v>0</v>
      </c>
      <c r="H3" s="4" t="str">
        <f t="shared" ref="H3:H9" si="1">$H$1&amp;F3</f>
        <v>，4269272</v>
      </c>
      <c r="I3" s="4" t="str">
        <f>VLOOKUP(A3,HOP!A:U,21,0)</f>
        <v>直连</v>
      </c>
    </row>
    <row r="4" s="4" customFormat="1" spans="1:9">
      <c r="A4" s="5">
        <v>999228530406794</v>
      </c>
      <c r="B4" s="6">
        <v>45275</v>
      </c>
      <c r="C4" s="6">
        <v>45279</v>
      </c>
      <c r="D4" s="4">
        <v>2912</v>
      </c>
      <c r="E4" s="4" t="str">
        <f>VLOOKUP(A4,HOP!A:L,12,0)</f>
        <v>2912.00</v>
      </c>
      <c r="F4" s="4" t="str">
        <f>VLOOKUP(A4,HOP!A:C,3,0)</f>
        <v>4273446</v>
      </c>
      <c r="G4" s="4">
        <f t="shared" si="0"/>
        <v>0</v>
      </c>
      <c r="H4" s="4" t="str">
        <f t="shared" si="1"/>
        <v>，4273446</v>
      </c>
      <c r="I4" s="4" t="str">
        <f>VLOOKUP(A4,HOP!A:U,21,0)</f>
        <v>直连</v>
      </c>
    </row>
    <row r="5" s="4" customFormat="1" spans="1:9">
      <c r="A5" s="5">
        <v>999229364016292</v>
      </c>
      <c r="B5" s="6">
        <v>45277</v>
      </c>
      <c r="C5" s="6">
        <v>45279</v>
      </c>
      <c r="D5" s="4">
        <v>1607</v>
      </c>
      <c r="E5" s="4" t="str">
        <f>VLOOKUP(A5,HOP!A:L,12,0)</f>
        <v>1607.00</v>
      </c>
      <c r="F5" s="4" t="str">
        <f>VLOOKUP(A5,HOP!A:C,3,0)</f>
        <v>4415272</v>
      </c>
      <c r="G5" s="4">
        <f t="shared" si="0"/>
        <v>0</v>
      </c>
      <c r="H5" s="4" t="str">
        <f t="shared" si="1"/>
        <v>，4415272</v>
      </c>
      <c r="I5" s="4" t="str">
        <f>VLOOKUP(A5,HOP!A:U,21,0)</f>
        <v>直连</v>
      </c>
    </row>
    <row r="6" s="4" customFormat="1" spans="1:9">
      <c r="A6" s="5">
        <v>999229366091765</v>
      </c>
      <c r="B6" s="6">
        <v>45277</v>
      </c>
      <c r="C6" s="6">
        <v>45279</v>
      </c>
      <c r="D6" s="4">
        <v>1752</v>
      </c>
      <c r="E6" s="4" t="str">
        <f>VLOOKUP(A6,HOP!A:L,12,0)</f>
        <v>1752.00</v>
      </c>
      <c r="F6" s="4" t="str">
        <f>VLOOKUP(A6,HOP!A:C,3,0)</f>
        <v>4418471</v>
      </c>
      <c r="G6" s="4">
        <f t="shared" si="0"/>
        <v>0</v>
      </c>
      <c r="H6" s="4" t="str">
        <f t="shared" si="1"/>
        <v>，4418471</v>
      </c>
      <c r="I6" s="4" t="str">
        <f>VLOOKUP(A6,HOP!A:U,21,0)</f>
        <v>直连</v>
      </c>
    </row>
    <row r="7" s="4" customFormat="1" spans="1:9">
      <c r="A7" s="5">
        <v>999229370938604</v>
      </c>
      <c r="B7" s="6">
        <v>45277</v>
      </c>
      <c r="C7" s="6">
        <v>45279</v>
      </c>
      <c r="D7" s="4">
        <v>1752</v>
      </c>
      <c r="E7" s="4" t="str">
        <f>VLOOKUP(A7,HOP!A:L,12,0)</f>
        <v>1752.00</v>
      </c>
      <c r="F7" s="4" t="str">
        <f>VLOOKUP(A7,HOP!A:C,3,0)</f>
        <v>4419417</v>
      </c>
      <c r="G7" s="4">
        <f t="shared" si="0"/>
        <v>0</v>
      </c>
      <c r="H7" s="4" t="str">
        <f t="shared" si="1"/>
        <v>，4419417</v>
      </c>
      <c r="I7" s="4" t="str">
        <f>VLOOKUP(A7,HOP!A:U,21,0)</f>
        <v>直连</v>
      </c>
    </row>
    <row r="8" s="4" customFormat="1" spans="1:9">
      <c r="A8" s="5">
        <v>999229373822690</v>
      </c>
      <c r="B8" s="6">
        <v>45277</v>
      </c>
      <c r="C8" s="6">
        <v>45279</v>
      </c>
      <c r="D8" s="4">
        <v>1752</v>
      </c>
      <c r="E8" s="4" t="str">
        <f>VLOOKUP(A8,HOP!A:L,12,0)</f>
        <v>1752.00</v>
      </c>
      <c r="F8" s="4" t="str">
        <f>VLOOKUP(A8,HOP!A:C,3,0)</f>
        <v>4420487</v>
      </c>
      <c r="G8" s="4">
        <f t="shared" si="0"/>
        <v>0</v>
      </c>
      <c r="H8" s="4" t="str">
        <f t="shared" si="1"/>
        <v>，4420487</v>
      </c>
      <c r="I8" s="4" t="str">
        <f>VLOOKUP(A8,HOP!A:U,21,0)</f>
        <v>直连</v>
      </c>
    </row>
    <row r="9" s="4" customFormat="1" hidden="1" spans="1:10">
      <c r="A9" s="5">
        <v>999229398547898</v>
      </c>
      <c r="B9" s="6">
        <v>45277</v>
      </c>
      <c r="C9" s="6">
        <v>45279</v>
      </c>
      <c r="D9" s="4">
        <v>868</v>
      </c>
      <c r="E9" s="4">
        <v>868</v>
      </c>
      <c r="F9" s="8" t="s">
        <v>70</v>
      </c>
      <c r="G9" s="4">
        <f t="shared" si="0"/>
        <v>0</v>
      </c>
      <c r="H9" s="4" t="str">
        <f t="shared" si="1"/>
        <v>，202312171744230020</v>
      </c>
      <c r="I9" s="4" t="e">
        <f>VLOOKUP(A9,HOP!A:U,21,0)</f>
        <v>#N/A</v>
      </c>
      <c r="J9" s="4">
        <v>12.17</v>
      </c>
    </row>
    <row r="11" spans="4:4">
      <c r="D11" s="4">
        <f>SUM(D2:D10)</f>
        <v>14156</v>
      </c>
    </row>
    <row r="17" spans="1:4">
      <c r="A17" s="4" t="s">
        <v>71</v>
      </c>
      <c r="C17" s="4">
        <v>13288</v>
      </c>
      <c r="D17" s="4">
        <v>14527.96</v>
      </c>
    </row>
    <row r="18" spans="1:4">
      <c r="A18" s="4" t="s">
        <v>72</v>
      </c>
      <c r="C18" s="4">
        <v>868</v>
      </c>
      <c r="D18" s="4">
        <v>949</v>
      </c>
    </row>
    <row r="19" spans="1:4">
      <c r="A19" s="4" t="s">
        <v>73</v>
      </c>
      <c r="C19" s="4">
        <f>SUBTOTAL(9,C17:C18)</f>
        <v>14156</v>
      </c>
      <c r="D19" s="4">
        <f>SUBTOTAL(9,D17:D18)</f>
        <v>15476.96</v>
      </c>
    </row>
    <row r="20" spans="1:1">
      <c r="A20" s="4" t="s">
        <v>74</v>
      </c>
    </row>
  </sheetData>
  <autoFilter ref="A1:XFD11">
    <filterColumn colId="8">
      <filters blank="1">
        <filter val="直连"/>
      </filters>
    </filterColumn>
    <extLst/>
  </autoFilter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75</v>
      </c>
      <c r="B1" s="2" t="s">
        <v>76</v>
      </c>
      <c r="C1" s="2" t="s">
        <v>77</v>
      </c>
      <c r="D1" s="2" t="s">
        <v>78</v>
      </c>
      <c r="E1" s="2" t="s">
        <v>13</v>
      </c>
      <c r="F1" s="2" t="s">
        <v>5</v>
      </c>
      <c r="G1" s="2" t="s">
        <v>6</v>
      </c>
      <c r="H1" s="2" t="s">
        <v>79</v>
      </c>
      <c r="I1" s="2" t="s">
        <v>80</v>
      </c>
      <c r="J1" s="2" t="s">
        <v>81</v>
      </c>
      <c r="K1" s="2" t="s">
        <v>82</v>
      </c>
      <c r="L1" s="2" t="s">
        <v>83</v>
      </c>
      <c r="M1" s="2" t="s">
        <v>84</v>
      </c>
      <c r="N1" s="2" t="s">
        <v>85</v>
      </c>
      <c r="O1" s="2" t="s">
        <v>86</v>
      </c>
      <c r="P1" s="2" t="s">
        <v>87</v>
      </c>
      <c r="Q1" s="2" t="s">
        <v>88</v>
      </c>
      <c r="R1" s="2" t="s">
        <v>89</v>
      </c>
      <c r="S1" s="2" t="s">
        <v>90</v>
      </c>
      <c r="T1" s="2" t="s">
        <v>91</v>
      </c>
      <c r="U1" s="2" t="s">
        <v>92</v>
      </c>
      <c r="V1" s="2" t="s">
        <v>93</v>
      </c>
    </row>
    <row r="2" s="1" customFormat="1" spans="1:22">
      <c r="A2" s="3">
        <v>999229373822690</v>
      </c>
      <c r="B2" s="1" t="s">
        <v>94</v>
      </c>
      <c r="C2" s="1" t="s">
        <v>95</v>
      </c>
      <c r="D2" s="1" t="s">
        <v>96</v>
      </c>
      <c r="E2" s="1" t="s">
        <v>97</v>
      </c>
      <c r="F2" s="1" t="s">
        <v>98</v>
      </c>
      <c r="G2" s="1" t="s">
        <v>99</v>
      </c>
      <c r="H2" s="1" t="s">
        <v>100</v>
      </c>
      <c r="I2" s="1" t="s">
        <v>101</v>
      </c>
      <c r="J2" s="1" t="s">
        <v>102</v>
      </c>
      <c r="K2" s="1" t="s">
        <v>101</v>
      </c>
      <c r="L2" s="1" t="s">
        <v>101</v>
      </c>
      <c r="M2" s="1" t="s">
        <v>103</v>
      </c>
      <c r="N2" s="1" t="s">
        <v>103</v>
      </c>
      <c r="O2" s="1" t="s">
        <v>104</v>
      </c>
      <c r="P2" s="1" t="s">
        <v>105</v>
      </c>
      <c r="Q2" s="1" t="s">
        <v>106</v>
      </c>
      <c r="R2" s="1" t="s">
        <v>107</v>
      </c>
      <c r="S2" s="1" t="s">
        <v>108</v>
      </c>
      <c r="T2" s="1" t="s">
        <v>109</v>
      </c>
      <c r="U2" s="1" t="s">
        <v>110</v>
      </c>
      <c r="V2" s="1" t="s">
        <v>111</v>
      </c>
    </row>
    <row r="3" s="1" customFormat="1" spans="1:22">
      <c r="A3" s="3">
        <v>999229370938604</v>
      </c>
      <c r="B3" s="1" t="s">
        <v>94</v>
      </c>
      <c r="C3" s="1" t="s">
        <v>112</v>
      </c>
      <c r="D3" s="1" t="s">
        <v>96</v>
      </c>
      <c r="E3" s="1" t="s">
        <v>113</v>
      </c>
      <c r="F3" s="1" t="s">
        <v>98</v>
      </c>
      <c r="G3" s="1" t="s">
        <v>99</v>
      </c>
      <c r="H3" s="1" t="s">
        <v>100</v>
      </c>
      <c r="I3" s="1" t="s">
        <v>101</v>
      </c>
      <c r="J3" s="1" t="s">
        <v>102</v>
      </c>
      <c r="K3" s="1" t="s">
        <v>101</v>
      </c>
      <c r="L3" s="1" t="s">
        <v>101</v>
      </c>
      <c r="M3" s="1" t="s">
        <v>103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114</v>
      </c>
      <c r="S3" s="1" t="s">
        <v>108</v>
      </c>
      <c r="T3" s="1" t="s">
        <v>109</v>
      </c>
      <c r="U3" s="1" t="s">
        <v>110</v>
      </c>
      <c r="V3" s="1" t="s">
        <v>111</v>
      </c>
    </row>
    <row r="4" s="1" customFormat="1" spans="1:22">
      <c r="A4" s="3">
        <v>999229366091765</v>
      </c>
      <c r="B4" s="1" t="s">
        <v>94</v>
      </c>
      <c r="C4" s="1" t="s">
        <v>115</v>
      </c>
      <c r="D4" s="1" t="s">
        <v>96</v>
      </c>
      <c r="E4" s="1" t="s">
        <v>116</v>
      </c>
      <c r="F4" s="1" t="s">
        <v>98</v>
      </c>
      <c r="G4" s="1" t="s">
        <v>99</v>
      </c>
      <c r="H4" s="1" t="s">
        <v>100</v>
      </c>
      <c r="I4" s="1" t="s">
        <v>101</v>
      </c>
      <c r="J4" s="1" t="s">
        <v>102</v>
      </c>
      <c r="K4" s="1" t="s">
        <v>101</v>
      </c>
      <c r="L4" s="1" t="s">
        <v>101</v>
      </c>
      <c r="M4" s="1" t="s">
        <v>103</v>
      </c>
      <c r="N4" s="1" t="s">
        <v>103</v>
      </c>
      <c r="O4" s="1" t="s">
        <v>104</v>
      </c>
      <c r="P4" s="1" t="s">
        <v>105</v>
      </c>
      <c r="Q4" s="1" t="s">
        <v>106</v>
      </c>
      <c r="R4" s="1" t="s">
        <v>117</v>
      </c>
      <c r="S4" s="1" t="s">
        <v>108</v>
      </c>
      <c r="T4" s="1" t="s">
        <v>109</v>
      </c>
      <c r="U4" s="1" t="s">
        <v>110</v>
      </c>
      <c r="V4" s="1" t="s">
        <v>111</v>
      </c>
    </row>
    <row r="5" s="1" customFormat="1" spans="1:22">
      <c r="A5" s="3">
        <v>999229364016292</v>
      </c>
      <c r="B5" s="1" t="s">
        <v>118</v>
      </c>
      <c r="C5" s="1" t="s">
        <v>119</v>
      </c>
      <c r="D5" s="1" t="s">
        <v>120</v>
      </c>
      <c r="E5" s="1" t="s">
        <v>121</v>
      </c>
      <c r="F5" s="1" t="s">
        <v>98</v>
      </c>
      <c r="G5" s="1" t="s">
        <v>99</v>
      </c>
      <c r="H5" s="1" t="s">
        <v>100</v>
      </c>
      <c r="I5" s="1" t="s">
        <v>122</v>
      </c>
      <c r="J5" s="1" t="s">
        <v>102</v>
      </c>
      <c r="K5" s="1" t="s">
        <v>122</v>
      </c>
      <c r="L5" s="1" t="s">
        <v>122</v>
      </c>
      <c r="M5" s="1" t="s">
        <v>103</v>
      </c>
      <c r="N5" s="1" t="s">
        <v>103</v>
      </c>
      <c r="O5" s="1" t="s">
        <v>104</v>
      </c>
      <c r="P5" s="1" t="s">
        <v>105</v>
      </c>
      <c r="Q5" s="1" t="s">
        <v>106</v>
      </c>
      <c r="R5" s="1" t="s">
        <v>123</v>
      </c>
      <c r="S5" s="1" t="s">
        <v>108</v>
      </c>
      <c r="T5" s="1" t="s">
        <v>109</v>
      </c>
      <c r="U5" s="1" t="s">
        <v>110</v>
      </c>
      <c r="V5" s="1" t="s">
        <v>111</v>
      </c>
    </row>
    <row r="6" s="1" customFormat="1" spans="1:22">
      <c r="A6" s="3">
        <v>999229355595427</v>
      </c>
      <c r="B6" s="1" t="s">
        <v>124</v>
      </c>
      <c r="C6" s="1" t="s">
        <v>125</v>
      </c>
      <c r="D6" s="1" t="s">
        <v>96</v>
      </c>
      <c r="E6" s="1" t="s">
        <v>126</v>
      </c>
      <c r="F6" s="1" t="s">
        <v>98</v>
      </c>
      <c r="G6" s="1" t="s">
        <v>99</v>
      </c>
      <c r="H6" s="1" t="s">
        <v>100</v>
      </c>
      <c r="I6" s="1" t="s">
        <v>127</v>
      </c>
      <c r="J6" s="1" t="s">
        <v>102</v>
      </c>
      <c r="K6" s="1" t="s">
        <v>127</v>
      </c>
      <c r="L6" s="1" t="s">
        <v>128</v>
      </c>
      <c r="M6" s="1" t="s">
        <v>129</v>
      </c>
      <c r="N6" s="1" t="s">
        <v>129</v>
      </c>
      <c r="O6" s="1" t="s">
        <v>104</v>
      </c>
      <c r="P6" s="1" t="s">
        <v>105</v>
      </c>
      <c r="Q6" s="1" t="s">
        <v>106</v>
      </c>
      <c r="R6" s="1" t="s">
        <v>130</v>
      </c>
      <c r="S6" s="1" t="s">
        <v>108</v>
      </c>
      <c r="T6" s="1" t="s">
        <v>109</v>
      </c>
      <c r="U6" s="1" t="s">
        <v>110</v>
      </c>
      <c r="V6" s="1" t="s">
        <v>111</v>
      </c>
    </row>
    <row r="7" s="1" customFormat="1" spans="1:22">
      <c r="A7" s="3">
        <v>999228530406794</v>
      </c>
      <c r="B7" s="1" t="s">
        <v>131</v>
      </c>
      <c r="C7" s="1" t="s">
        <v>132</v>
      </c>
      <c r="D7" s="1" t="s">
        <v>133</v>
      </c>
      <c r="E7" s="1" t="s">
        <v>134</v>
      </c>
      <c r="F7" s="1" t="s">
        <v>135</v>
      </c>
      <c r="G7" s="1" t="s">
        <v>99</v>
      </c>
      <c r="H7" s="1" t="s">
        <v>100</v>
      </c>
      <c r="I7" s="1" t="s">
        <v>136</v>
      </c>
      <c r="J7" s="1" t="s">
        <v>102</v>
      </c>
      <c r="K7" s="1" t="s">
        <v>136</v>
      </c>
      <c r="L7" s="1" t="s">
        <v>136</v>
      </c>
      <c r="M7" s="1" t="s">
        <v>103</v>
      </c>
      <c r="N7" s="1" t="s">
        <v>103</v>
      </c>
      <c r="O7" s="1" t="s">
        <v>104</v>
      </c>
      <c r="P7" s="1" t="s">
        <v>105</v>
      </c>
      <c r="Q7" s="1" t="s">
        <v>106</v>
      </c>
      <c r="R7" s="1" t="s">
        <v>137</v>
      </c>
      <c r="S7" s="1" t="s">
        <v>108</v>
      </c>
      <c r="T7" s="1" t="s">
        <v>109</v>
      </c>
      <c r="U7" s="1" t="s">
        <v>110</v>
      </c>
      <c r="V7" s="1" t="s">
        <v>111</v>
      </c>
    </row>
    <row r="8" s="1" customFormat="1" spans="1:22">
      <c r="A8" s="3">
        <v>999228511303976</v>
      </c>
      <c r="B8" s="1" t="s">
        <v>138</v>
      </c>
      <c r="C8" s="1" t="s">
        <v>139</v>
      </c>
      <c r="D8" s="1" t="s">
        <v>133</v>
      </c>
      <c r="E8" s="1" t="s">
        <v>140</v>
      </c>
      <c r="F8" s="1" t="s">
        <v>141</v>
      </c>
      <c r="G8" s="1" t="s">
        <v>99</v>
      </c>
      <c r="H8" s="1" t="s">
        <v>100</v>
      </c>
      <c r="I8" s="1" t="s">
        <v>142</v>
      </c>
      <c r="J8" s="1" t="s">
        <v>102</v>
      </c>
      <c r="K8" s="1" t="s">
        <v>142</v>
      </c>
      <c r="L8" s="1" t="s">
        <v>142</v>
      </c>
      <c r="M8" s="1" t="s">
        <v>103</v>
      </c>
      <c r="N8" s="1" t="s">
        <v>103</v>
      </c>
      <c r="O8" s="1" t="s">
        <v>104</v>
      </c>
      <c r="P8" s="1" t="s">
        <v>105</v>
      </c>
      <c r="Q8" s="1" t="s">
        <v>106</v>
      </c>
      <c r="R8" s="1" t="s">
        <v>143</v>
      </c>
      <c r="S8" s="1" t="s">
        <v>108</v>
      </c>
      <c r="T8" s="1" t="s">
        <v>109</v>
      </c>
      <c r="U8" s="1" t="s">
        <v>110</v>
      </c>
      <c r="V8" s="1" t="s">
        <v>111</v>
      </c>
    </row>
    <row r="9" s="1" customFormat="1" spans="1:22">
      <c r="A9" s="3">
        <v>999228120062806</v>
      </c>
      <c r="B9" s="1" t="s">
        <v>144</v>
      </c>
      <c r="C9" s="1" t="s">
        <v>145</v>
      </c>
      <c r="D9" s="1" t="s">
        <v>133</v>
      </c>
      <c r="E9" s="1" t="s">
        <v>146</v>
      </c>
      <c r="F9" s="1" t="s">
        <v>98</v>
      </c>
      <c r="G9" s="1" t="s">
        <v>99</v>
      </c>
      <c r="H9" s="1" t="s">
        <v>100</v>
      </c>
      <c r="I9" s="1" t="s">
        <v>147</v>
      </c>
      <c r="J9" s="1" t="s">
        <v>102</v>
      </c>
      <c r="K9" s="1" t="s">
        <v>147</v>
      </c>
      <c r="L9" s="1" t="s">
        <v>147</v>
      </c>
      <c r="M9" s="1" t="s">
        <v>103</v>
      </c>
      <c r="N9" s="1" t="s">
        <v>103</v>
      </c>
      <c r="O9" s="1" t="s">
        <v>104</v>
      </c>
      <c r="P9" s="1" t="s">
        <v>105</v>
      </c>
      <c r="Q9" s="1" t="s">
        <v>106</v>
      </c>
      <c r="R9" s="1" t="s">
        <v>148</v>
      </c>
      <c r="S9" s="1" t="s">
        <v>108</v>
      </c>
      <c r="T9" s="1" t="s">
        <v>109</v>
      </c>
      <c r="U9" s="1" t="s">
        <v>110</v>
      </c>
      <c r="V9" s="1" t="s">
        <v>111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2024-01-03T01:18:30Z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A8C7F9532C1A41FAB98BF779899B87C7_12</vt:lpwstr>
  </property>
</Properties>
</file>