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<sst xmlns="http://schemas.openxmlformats.org/spreadsheetml/2006/main" count="121" uniqueCount="91">
  <si>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</si>
  <si>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</si>
  <si>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</si>
  <si>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</si>
  <si>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</si>
  <si>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</si>
  <si>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</si>
  <si>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</si>
  <si>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</si>
  <si>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</si>
  <si>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</si>
  <si>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</si>
  <si>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</si>
  <si>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</si>
  <si>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</si>
  <si>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</si>
  <si>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</si>
  <si>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</si>
  <si>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</si>
  <si>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</si>
  <si>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</si>
  <si>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</si>
  <si>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</si>
  <si>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</si>
  <si>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</si>
  <si>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999228211458689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</si>
  <si>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</si>
  <si>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</si>
  <si>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</si>
  <si>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</si>
  <si>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</si>
  <si>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LI/WEN,LI/YUTIE,LU/SHENGQING</t>
  </si>
  <si>
    <t>CA363240105CNY</t>
  </si>
  <si>
    <t>未提现</t>
  </si>
  <si>
    <t>携程开票</t>
  </si>
  <si>
    <t xml:space="preserve">4150581	</t>
  </si>
  <si>
    <t xml:space="preserve">	</t>
  </si>
  <si>
    <t xml:space="preserve">999229377105321	</t>
  </si>
  <si>
    <t>[香港]香港九龙酒店(The Kowloon Hotel)(9826444)</t>
  </si>
  <si>
    <t>高级房（双人床）(至少提前5天预订)(至少连住2晚及以上)&lt;双人入住&gt;&lt;内宾&gt;&lt;无早&gt;</t>
  </si>
  <si>
    <t>ZHANG/JIE,YUAN/JIANBIN</t>
  </si>
  <si>
    <t xml:space="preserve">4422737	</t>
  </si>
  <si>
    <t xml:space="preserve">9120334	</t>
  </si>
  <si>
    <t>，</t>
  </si>
  <si>
    <t>A240105091332481</t>
  </si>
  <si>
    <t>CNY / HKD 当前参考汇率: 1.088470916</t>
  </si>
  <si>
    <t>总计：9100 CNY/
9905.09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</si>
  <si>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</si>
  <si>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</si>
  <si>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</si>
  <si>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</si>
  <si>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</si>
  <si>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</si>
  <si>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</si>
  <si>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</si>
  <si>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</si>
  <si>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</si>
  <si>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</si>
  <si>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</si>
  <si>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</si>
  <si>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</si>
  <si>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</si>
  <si>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</si>
  <si>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</si>
  <si>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</si>
  <si>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</si>
  <si>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2023-12-12</t>
  </si>
  <si>
    <t>4422737</t>
  </si>
  <si>
    <t>香港九龙酒店</t>
  </si>
  <si>
    <t>ZHANG JIE,YUAN JIANBIN</t>
  </si>
  <si>
    <t>2023-12-17</t>
  </si>
  <si>
    <t>2023-12-21</t>
  </si>
  <si>
    <t>退房日周结</t>
  </si>
  <si>
    <t>3424.00</t>
  </si>
  <si>
    <t>RMB</t>
  </si>
  <si>
    <t>0</t>
  </si>
  <si>
    <t>0.00</t>
  </si>
  <si>
    <t>携程国内直连(DD)</t>
  </si>
  <si>
    <t>01.011249</t>
  </si>
  <si>
    <t>2023-12-12 13:36:16</t>
  </si>
  <si>
    <t>否</t>
  </si>
  <si>
    <t>汇智国际旅游发展有限公司</t>
  </si>
  <si>
    <t>直连</t>
  </si>
  <si>
    <t>中国</t>
  </si>
  <si>
    <t>2023-10-29</t>
  </si>
  <si>
    <t>4150581</t>
  </si>
  <si>
    <t>香港都会海逸酒店</t>
  </si>
  <si>
    <t>LI WEN,LI YUTIE,LU SHENGQING</t>
  </si>
  <si>
    <t>2023-12-19</t>
  </si>
  <si>
    <t>5676.00</t>
  </si>
  <si>
    <t>2023-12-01 14:10:28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</si>
</sst>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76200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346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45279</v>
      </c>
      <c r="G2" s="6">
        <v>45281</v>
      </c>
      <c r="H2" s="4">
        <v>3</v>
      </c>
      <c r="I2" s="4">
        <v>2</v>
      </c>
      <c r="J2" s="4">
        <v>6</v>
      </c>
      <c r="K2" s="4" t="s">
        <v>30</v>
      </c>
      <c r="L2" s="4">
        <v>5676</v>
      </c>
      <c r="M2" s="4">
        <v>5676</v>
      </c>
      <c r="N2" s="4" t="s">
        <v>31</v>
      </c>
      <c r="O2" s="4" t="s">
        <v>32</v>
      </c>
      <c r="P2" s="4" t="s">
        <v>33</v>
      </c>
      <c r="Q2" s="4">
        <v>0</v>
      </c>
      <c r="R2" s="7">
        <v>45228</v>
      </c>
      <c r="S2" s="6">
        <v>45296</v>
      </c>
      <c r="T2" s="4" t="s">
        <v>34</v>
      </c>
      <c r="U2" s="4">
        <v>5676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45277</v>
      </c>
      <c r="G3" s="6">
        <v>45281</v>
      </c>
      <c r="H3" s="4">
        <v>1</v>
      </c>
      <c r="I3" s="4">
        <v>4</v>
      </c>
      <c r="J3" s="4">
        <v>4</v>
      </c>
      <c r="K3" s="4" t="s">
        <v>30</v>
      </c>
      <c r="L3" s="4">
        <v>3424</v>
      </c>
      <c r="M3" s="4">
        <v>3424</v>
      </c>
      <c r="N3" s="4" t="s">
        <v>40</v>
      </c>
      <c r="O3" s="4" t="s">
        <v>32</v>
      </c>
      <c r="P3" s="4" t="s">
        <v>33</v>
      </c>
      <c r="Q3" s="4">
        <v>0</v>
      </c>
      <c r="R3" s="7">
        <v>45272</v>
      </c>
      <c r="S3" s="6">
        <v>45296</v>
      </c>
      <c r="T3" s="4" t="s">
        <v>34</v>
      </c>
      <c r="U3" s="4">
        <v>3424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6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999228211458689</v>
      </c>
      <c r="B2" s="6">
        <v>45279</v>
      </c>
      <c r="C2" s="6">
        <v>45281</v>
      </c>
      <c r="D2" s="4">
        <v>5676</v>
      </c>
      <c r="E2" s="4" t="str">
        <f>VLOOKUP(A2,HOP!A:L,12,0)</f>
        <v>5676.00</v>
      </c>
      <c r="F2" s="4" t="str">
        <f>VLOOKUP(A2,HOP!A:C,3,0)</f>
        <v>4150581</v>
      </c>
      <c r="G2" s="4">
        <f>D2-E2</f>
        <v>0</v>
      </c>
      <c r="H2" s="4" t="str">
        <f>$H$1&amp;F2</f>
        <v>，4150581</v>
      </c>
      <c r="I2" s="4" t="str">
        <f>VLOOKUP(A2,HOP!A:U,21,0)</f>
        <v>直连</v>
      </c>
    </row>
    <row r="3" s="4" customFormat="1" spans="1:9">
      <c r="A3" s="5">
        <v>999229377105321</v>
      </c>
      <c r="B3" s="6">
        <v>45277</v>
      </c>
      <c r="C3" s="6">
        <v>45281</v>
      </c>
      <c r="D3" s="4">
        <v>3424</v>
      </c>
      <c r="E3" s="4" t="str">
        <f>VLOOKUP(A3,HOP!A:L,12,0)</f>
        <v>3424.00</v>
      </c>
      <c r="F3" s="4" t="str">
        <f>VLOOKUP(A3,HOP!A:C,3,0)</f>
        <v>4422737</v>
      </c>
      <c r="G3" s="4">
        <f>D3-E3</f>
        <v>0</v>
      </c>
      <c r="H3" s="4" t="str">
        <f>$H$1&amp;F3</f>
        <v>，4422737</v>
      </c>
      <c r="I3" s="4" t="str">
        <f>VLOOKUP(A3,HOP!A:U,21,0)</f>
        <v>直连</v>
      </c>
    </row>
    <row r="5" spans="4:4">
      <c r="D5" s="4">
        <f>SUM(D2:D4)</f>
        <v>9100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999229377105321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999228211458689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71</v>
      </c>
      <c r="H3" s="1" t="s">
        <v>72</v>
      </c>
      <c r="I3" s="1" t="s">
        <v>89</v>
      </c>
      <c r="J3" s="1" t="s">
        <v>74</v>
      </c>
      <c r="K3" s="1" t="s">
        <v>89</v>
      </c>
      <c r="L3" s="1" t="s">
        <v>89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90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2024-01-05T01:14:33Z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F1013E78B02A4AD18B90A78E7353462C_12</vt:lpwstr>
  </property>
</Properties>
</file>