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<sst xmlns="http://schemas.openxmlformats.org/spreadsheetml/2006/main" count="192" uniqueCount="111">
  <si>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</si>
  <si>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</si>
  <si>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</si>
  <si>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</si>
  <si>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</si>
  <si>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</si>
  <si>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</si>
  <si>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</si>
  <si>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</si>
  <si>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</si>
  <si>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</si>
  <si>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</si>
  <si>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</si>
  <si>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</si>
  <si>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</si>
  <si>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</si>
  <si>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</si>
  <si>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</si>
  <si>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</si>
  <si>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</si>
  <si>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</si>
  <si>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</si>
  <si>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</si>
  <si>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</si>
  <si>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</si>
  <si>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999229301351878	</t>
  </si>
  <si>
    <t>Ctrip</t>
  </si>
  <si>
    <t>正常</t>
  </si>
  <si>
    <t>[香港]香港九龙海湾酒店(Kowloon Harbourfront Hotel)(25665271)</t>
  </si>
  <si>
    <t>双卧室城景套房(至少提前7天预订)(至少连住2晚及以上)&lt;三人入住&gt;&lt;内宾&gt;&lt;无早&gt;</t>
  </si>
  <si>
    <t>CNY</t>
  </si>
  <si>
    <t>LI/DONGNI,WANG/LI,Li/Shan</t>
  </si>
  <si>
    <t>CA363240109CNY</t>
  </si>
  <si>
    <t>未提现</t>
  </si>
  <si>
    <t>携程开票</t>
  </si>
  <si>
    <t xml:space="preserve">4377423	</t>
  </si>
  <si>
    <t xml:space="preserve">	</t>
  </si>
  <si>
    <t xml:space="preserve">999229303878771	</t>
  </si>
  <si>
    <t>CHOU/KAM CHEONG,Lam/Kar Lin Donna,Chou/Wing Yan Joyce</t>
  </si>
  <si>
    <t xml:space="preserve">4378752	</t>
  </si>
  <si>
    <t>取消</t>
  </si>
  <si>
    <t xml:space="preserve">999229365463202	</t>
  </si>
  <si>
    <t>[香港]香港九龙酒店(The Kowloon Hotel)(9826444)</t>
  </si>
  <si>
    <t>高级房（双人床）(至少提前5天预订)(至少连住2晚及以上)&lt;双人入住&gt;&lt;内宾&gt;&lt;无早&gt;</t>
  </si>
  <si>
    <t>LIU/LINA</t>
  </si>
  <si>
    <t xml:space="preserve">4417871	</t>
  </si>
  <si>
    <t xml:space="preserve">999229374792500	</t>
  </si>
  <si>
    <t>[香港]富荟土瓜湾酒店(iclub To Kwa Wan Hotel)(17099151)</t>
  </si>
  <si>
    <t>尊荟客房(至少提前3天预订)&lt;连住2-7晚&gt;&lt;双人入住&gt;&lt;内宾&gt;&lt;无早&gt;</t>
  </si>
  <si>
    <t>DENG/CHUNKAI,ZHOU/YUXI</t>
  </si>
  <si>
    <t xml:space="preserve">4421108	</t>
  </si>
  <si>
    <t xml:space="preserve">12514105	</t>
  </si>
  <si>
    <t xml:space="preserve">999229424935187	</t>
  </si>
  <si>
    <t>[梅州]梅州昌盛豪生大酒店(45834822)</t>
  </si>
  <si>
    <t>柚见汝——非遗大床房&lt;双人入住&gt;&lt;限量特惠&gt;&lt;单早&gt;</t>
  </si>
  <si>
    <t>刘委</t>
  </si>
  <si>
    <t>，</t>
  </si>
  <si>
    <t>202312242023550079</t>
  </si>
  <si>
    <t>A240109093633481</t>
  </si>
  <si>
    <t>房集：i240109093556 428.4元</t>
  </si>
  <si>
    <t>CNY / HKD 当前参考汇率: 1.090179662</t>
  </si>
  <si>
    <t>总计：10068.4 CNY/
10976.36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</si>
  <si>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</si>
  <si>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</si>
  <si>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</si>
  <si>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</si>
  <si>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</si>
  <si>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</si>
  <si>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</si>
  <si>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</si>
  <si>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</si>
  <si>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</si>
  <si>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</si>
  <si>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</si>
  <si>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</si>
  <si>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</si>
  <si>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</si>
  <si>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</si>
  <si>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</si>
  <si>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</si>
  <si>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</si>
  <si>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2023-12-11</t>
  </si>
  <si>
    <t>4421108</t>
  </si>
  <si>
    <t>富荟土瓜湾酒店</t>
  </si>
  <si>
    <t>DENG CHUNKAI,ZHOU YUXI</t>
  </si>
  <si>
    <t>2023-12-23</t>
  </si>
  <si>
    <t>2023-12-25</t>
  </si>
  <si>
    <t>退房日周结</t>
  </si>
  <si>
    <t>1854.00</t>
  </si>
  <si>
    <t>RMB</t>
  </si>
  <si>
    <t>0</t>
  </si>
  <si>
    <t>0.00</t>
  </si>
  <si>
    <t>携程国内直连(DD)</t>
  </si>
  <si>
    <t>01.011249</t>
  </si>
  <si>
    <t>2023-12-13 08:39:27</t>
  </si>
  <si>
    <t>否</t>
  </si>
  <si>
    <t>汇智国际旅游发展有限公司</t>
  </si>
  <si>
    <t>直连</t>
  </si>
  <si>
    <t>中国</t>
  </si>
  <si>
    <t>4417871</t>
  </si>
  <si>
    <t>香港九龙酒店</t>
  </si>
  <si>
    <t>LIU LINA</t>
  </si>
  <si>
    <t>3048.00</t>
  </si>
  <si>
    <t>2023-12-11 17:16:53</t>
  </si>
  <si>
    <t>2023-12-04</t>
  </si>
  <si>
    <t>4377423</t>
  </si>
  <si>
    <t>香港九龙海湾酒店</t>
  </si>
  <si>
    <t>LI DONGNI,WANG LI,Li Shan</t>
  </si>
  <si>
    <t>2023-12-22</t>
  </si>
  <si>
    <t>4738.00</t>
  </si>
  <si>
    <t>2023-12-04 16:47:57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</si>
</sst>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15</xdr:col>
      <xdr:colOff>104775</xdr:colOff>
      <xdr:row>54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10775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45282</v>
      </c>
      <c r="G2" s="6">
        <v>45285</v>
      </c>
      <c r="H2" s="4">
        <v>1</v>
      </c>
      <c r="I2" s="4">
        <v>3</v>
      </c>
      <c r="J2" s="4">
        <v>3</v>
      </c>
      <c r="K2" s="4" t="s">
        <v>30</v>
      </c>
      <c r="L2" s="4">
        <v>4738</v>
      </c>
      <c r="M2" s="4">
        <v>4738</v>
      </c>
      <c r="N2" s="4" t="s">
        <v>31</v>
      </c>
      <c r="O2" s="4" t="s">
        <v>32</v>
      </c>
      <c r="P2" s="4" t="s">
        <v>33</v>
      </c>
      <c r="Q2" s="4">
        <v>0</v>
      </c>
      <c r="R2" s="7">
        <v>45264</v>
      </c>
      <c r="S2" s="6">
        <v>45300</v>
      </c>
      <c r="T2" s="4" t="s">
        <v>34</v>
      </c>
      <c r="U2" s="4">
        <v>4738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45282</v>
      </c>
      <c r="G3" s="6">
        <v>45285</v>
      </c>
      <c r="H3" s="4">
        <v>1</v>
      </c>
      <c r="I3" s="4">
        <v>3</v>
      </c>
      <c r="J3" s="4">
        <v>3</v>
      </c>
      <c r="K3" s="4" t="s">
        <v>30</v>
      </c>
      <c r="L3" s="4">
        <v>4738</v>
      </c>
      <c r="M3" s="4">
        <v>4738</v>
      </c>
      <c r="N3" s="4" t="s">
        <v>38</v>
      </c>
      <c r="O3" s="4" t="s">
        <v>32</v>
      </c>
      <c r="P3" s="4" t="s">
        <v>33</v>
      </c>
      <c r="Q3" s="4">
        <v>0</v>
      </c>
      <c r="R3" s="7">
        <v>45264</v>
      </c>
      <c r="S3" s="6">
        <v>45300</v>
      </c>
      <c r="T3" s="4" t="s">
        <v>34</v>
      </c>
      <c r="U3" s="4">
        <v>4738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40</v>
      </c>
      <c r="D4" s="4" t="s">
        <v>28</v>
      </c>
      <c r="E4" s="4" t="s">
        <v>29</v>
      </c>
      <c r="F4" s="6">
        <v>45282</v>
      </c>
      <c r="G4" s="6">
        <v>45285</v>
      </c>
      <c r="H4" s="4">
        <v>1</v>
      </c>
      <c r="I4" s="4">
        <v>3</v>
      </c>
      <c r="J4" s="4">
        <v>3</v>
      </c>
      <c r="K4" s="4" t="s">
        <v>30</v>
      </c>
      <c r="L4" s="4">
        <v>-4738</v>
      </c>
      <c r="M4" s="4">
        <v>-4738</v>
      </c>
      <c r="N4" s="4" t="s">
        <v>38</v>
      </c>
      <c r="O4" s="4" t="s">
        <v>32</v>
      </c>
      <c r="P4" s="4" t="s">
        <v>33</v>
      </c>
      <c r="Q4" s="4">
        <v>0</v>
      </c>
      <c r="R4" s="7">
        <v>45264</v>
      </c>
      <c r="S4" s="6">
        <v>45300</v>
      </c>
      <c r="T4" s="4" t="s">
        <v>34</v>
      </c>
      <c r="U4" s="4">
        <v>-4738</v>
      </c>
      <c r="V4" s="4">
        <v>0</v>
      </c>
      <c r="W4" s="4">
        <v>0</v>
      </c>
      <c r="X4" s="4" t="s">
        <v>39</v>
      </c>
      <c r="Y4" s="4" t="s">
        <v>36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45283</v>
      </c>
      <c r="G5" s="6">
        <v>45285</v>
      </c>
      <c r="H5" s="4">
        <v>1</v>
      </c>
      <c r="I5" s="4">
        <v>2</v>
      </c>
      <c r="J5" s="4">
        <v>2</v>
      </c>
      <c r="K5" s="4" t="s">
        <v>30</v>
      </c>
      <c r="L5" s="4">
        <v>3048</v>
      </c>
      <c r="M5" s="4">
        <v>3048</v>
      </c>
      <c r="N5" s="4" t="s">
        <v>44</v>
      </c>
      <c r="O5" s="4" t="s">
        <v>32</v>
      </c>
      <c r="P5" s="4" t="s">
        <v>33</v>
      </c>
      <c r="Q5" s="4">
        <v>0</v>
      </c>
      <c r="R5" s="7">
        <v>45271</v>
      </c>
      <c r="S5" s="6">
        <v>45300</v>
      </c>
      <c r="T5" s="4" t="s">
        <v>34</v>
      </c>
      <c r="U5" s="4">
        <v>3048</v>
      </c>
      <c r="V5" s="4">
        <v>0</v>
      </c>
      <c r="W5" s="4">
        <v>0</v>
      </c>
      <c r="X5" s="4" t="s">
        <v>45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45283</v>
      </c>
      <c r="G6" s="6">
        <v>45285</v>
      </c>
      <c r="H6" s="4">
        <v>1</v>
      </c>
      <c r="I6" s="4">
        <v>2</v>
      </c>
      <c r="J6" s="4">
        <v>2</v>
      </c>
      <c r="K6" s="4" t="s">
        <v>30</v>
      </c>
      <c r="L6" s="4">
        <v>1854</v>
      </c>
      <c r="M6" s="4">
        <v>1854</v>
      </c>
      <c r="N6" s="4" t="s">
        <v>49</v>
      </c>
      <c r="O6" s="4" t="s">
        <v>32</v>
      </c>
      <c r="P6" s="4" t="s">
        <v>33</v>
      </c>
      <c r="Q6" s="4">
        <v>0</v>
      </c>
      <c r="R6" s="7">
        <v>45271.0000115741</v>
      </c>
      <c r="S6" s="6">
        <v>45300</v>
      </c>
      <c r="T6" s="4" t="s">
        <v>34</v>
      </c>
      <c r="U6" s="4">
        <v>1854</v>
      </c>
      <c r="V6" s="4">
        <v>0</v>
      </c>
      <c r="W6" s="4">
        <v>0</v>
      </c>
      <c r="X6" s="4" t="s">
        <v>50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45284</v>
      </c>
      <c r="G7" s="6">
        <v>45285</v>
      </c>
      <c r="H7" s="4">
        <v>1</v>
      </c>
      <c r="I7" s="4">
        <v>1</v>
      </c>
      <c r="J7" s="4">
        <v>1</v>
      </c>
      <c r="K7" s="4" t="s">
        <v>30</v>
      </c>
      <c r="L7" s="4">
        <v>428.4</v>
      </c>
      <c r="M7" s="4">
        <v>428.4</v>
      </c>
      <c r="N7" s="4" t="s">
        <v>55</v>
      </c>
      <c r="O7" s="4" t="s">
        <v>32</v>
      </c>
      <c r="P7" s="4" t="s">
        <v>33</v>
      </c>
      <c r="Q7" s="4">
        <v>0</v>
      </c>
      <c r="R7" s="7">
        <v>45284</v>
      </c>
      <c r="S7" s="6">
        <v>45300</v>
      </c>
      <c r="T7" s="4" t="s">
        <v>34</v>
      </c>
      <c r="U7" s="4">
        <v>428.4</v>
      </c>
      <c r="V7" s="4">
        <v>0</v>
      </c>
      <c r="W7" s="4">
        <v>0</v>
      </c>
      <c r="X7" s="4" t="s">
        <v>36</v>
      </c>
      <c r="Y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5">
        <v>999229301351878</v>
      </c>
      <c r="B2" s="6">
        <v>45282</v>
      </c>
      <c r="C2" s="6">
        <v>45285</v>
      </c>
      <c r="D2" s="4">
        <v>4738</v>
      </c>
      <c r="E2" s="4" t="str">
        <f>VLOOKUP(A2,HOP!A:L,12,0)</f>
        <v>4738.00</v>
      </c>
      <c r="F2" s="4" t="str">
        <f>VLOOKUP(A2,HOP!A:C,3,0)</f>
        <v>4377423</v>
      </c>
      <c r="G2" s="4">
        <f>D2-E2</f>
        <v>0</v>
      </c>
      <c r="H2" s="4" t="str">
        <f>$H$1&amp;F2</f>
        <v>，4377423</v>
      </c>
      <c r="I2" s="4" t="str">
        <f>VLOOKUP(A2,HOP!A:U,21,0)</f>
        <v>直连</v>
      </c>
    </row>
    <row r="3" s="4" customFormat="1" hidden="1" spans="1:9">
      <c r="A3" s="5">
        <v>999229303878771</v>
      </c>
      <c r="B3" s="6">
        <v>45282</v>
      </c>
      <c r="C3" s="6">
        <v>45285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999229365463202</v>
      </c>
      <c r="B4" s="6">
        <v>45283</v>
      </c>
      <c r="C4" s="6">
        <v>45285</v>
      </c>
      <c r="D4" s="4">
        <v>3048</v>
      </c>
      <c r="E4" s="4" t="str">
        <f>VLOOKUP(A4,HOP!A:L,12,0)</f>
        <v>3048.00</v>
      </c>
      <c r="F4" s="4" t="str">
        <f>VLOOKUP(A4,HOP!A:C,3,0)</f>
        <v>4417871</v>
      </c>
      <c r="G4" s="4">
        <f>D4-E4</f>
        <v>0</v>
      </c>
      <c r="H4" s="4" t="str">
        <f>$H$1&amp;F4</f>
        <v>，4417871</v>
      </c>
      <c r="I4" s="4" t="str">
        <f>VLOOKUP(A4,HOP!A:U,21,0)</f>
        <v>直连</v>
      </c>
    </row>
    <row r="5" s="4" customFormat="1" spans="1:9">
      <c r="A5" s="5">
        <v>999229374792500</v>
      </c>
      <c r="B5" s="6">
        <v>45283</v>
      </c>
      <c r="C5" s="6">
        <v>45285</v>
      </c>
      <c r="D5" s="4">
        <v>1854</v>
      </c>
      <c r="E5" s="4" t="str">
        <f>VLOOKUP(A5,HOP!A:L,12,0)</f>
        <v>1854.00</v>
      </c>
      <c r="F5" s="4" t="str">
        <f>VLOOKUP(A5,HOP!A:C,3,0)</f>
        <v>4421108</v>
      </c>
      <c r="G5" s="4">
        <f>D5-E5</f>
        <v>0</v>
      </c>
      <c r="H5" s="4" t="str">
        <f>$H$1&amp;F5</f>
        <v>，4421108</v>
      </c>
      <c r="I5" s="4" t="str">
        <f>VLOOKUP(A5,HOP!A:U,21,0)</f>
        <v>直连</v>
      </c>
    </row>
    <row r="6" s="4" customFormat="1" hidden="1" spans="1:10">
      <c r="A6" s="5">
        <v>999229424935187</v>
      </c>
      <c r="B6" s="6">
        <v>45284</v>
      </c>
      <c r="C6" s="6">
        <v>45285</v>
      </c>
      <c r="D6" s="4">
        <v>428.4</v>
      </c>
      <c r="E6" s="4">
        <v>428.4</v>
      </c>
      <c r="F6" s="8" t="s">
        <v>57</v>
      </c>
      <c r="G6" s="4">
        <f>D6-E6</f>
        <v>0</v>
      </c>
      <c r="H6" s="4" t="str">
        <f>$H$1&amp;F6</f>
        <v>，202312242023550079</v>
      </c>
      <c r="I6" s="4" t="e">
        <f>VLOOKUP(A6,HOP!A:U,21,0)</f>
        <v>#N/A</v>
      </c>
      <c r="J6" s="4">
        <v>12.24</v>
      </c>
    </row>
    <row r="9" spans="4:4">
      <c r="D9" s="4">
        <f>SUM(D2:D8)</f>
        <v>10068.4</v>
      </c>
    </row>
    <row r="14" spans="1:4">
      <c r="A14" s="4" t="s">
        <v>58</v>
      </c>
      <c r="C14" s="4">
        <v>9640</v>
      </c>
      <c r="D14" s="4">
        <v>10509.33</v>
      </c>
    </row>
    <row r="15" spans="1:4">
      <c r="A15" s="4" t="s">
        <v>59</v>
      </c>
      <c r="C15" s="4">
        <v>428.4</v>
      </c>
      <c r="D15" s="4">
        <v>467.03</v>
      </c>
    </row>
    <row r="16" spans="1:4">
      <c r="A16" s="4" t="s">
        <v>60</v>
      </c>
      <c r="C16" s="4">
        <f>SUBTOTAL(9,C14:C15)</f>
        <v>10068.4</v>
      </c>
      <c r="D16" s="4">
        <f>SUBTOTAL(9,D14:D15)</f>
        <v>10976.36</v>
      </c>
    </row>
    <row r="17" spans="1:1">
      <c r="A17" s="4" t="s">
        <v>61</v>
      </c>
    </row>
  </sheetData>
  <autoFilter ref="A1:XFD9">
    <filterColumn colId="3">
      <filters blank="1">
        <filter val="1854"/>
        <filter val="428.4"/>
        <filter val="10068.4"/>
        <filter val="3048"/>
        <filter val="4738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46" sqref="D4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  <c r="V1" s="2" t="s">
        <v>80</v>
      </c>
    </row>
    <row r="2" s="1" customFormat="1" spans="1:22">
      <c r="A2" s="3">
        <v>999229374792500</v>
      </c>
      <c r="B2" s="1" t="s">
        <v>81</v>
      </c>
      <c r="C2" s="1" t="s">
        <v>82</v>
      </c>
      <c r="D2" s="1" t="s">
        <v>83</v>
      </c>
      <c r="E2" s="1" t="s">
        <v>84</v>
      </c>
      <c r="F2" s="1" t="s">
        <v>85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  <c r="U2" s="1" t="s">
        <v>97</v>
      </c>
      <c r="V2" s="1" t="s">
        <v>98</v>
      </c>
    </row>
    <row r="3" s="1" customFormat="1" spans="1:22">
      <c r="A3" s="3">
        <v>999229365463202</v>
      </c>
      <c r="B3" s="1" t="s">
        <v>81</v>
      </c>
      <c r="C3" s="1" t="s">
        <v>99</v>
      </c>
      <c r="D3" s="1" t="s">
        <v>100</v>
      </c>
      <c r="E3" s="1" t="s">
        <v>101</v>
      </c>
      <c r="F3" s="1" t="s">
        <v>85</v>
      </c>
      <c r="G3" s="1" t="s">
        <v>86</v>
      </c>
      <c r="H3" s="1" t="s">
        <v>87</v>
      </c>
      <c r="I3" s="1" t="s">
        <v>102</v>
      </c>
      <c r="J3" s="1" t="s">
        <v>89</v>
      </c>
      <c r="K3" s="1" t="s">
        <v>102</v>
      </c>
      <c r="L3" s="1" t="s">
        <v>102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103</v>
      </c>
      <c r="S3" s="1" t="s">
        <v>95</v>
      </c>
      <c r="T3" s="1" t="s">
        <v>96</v>
      </c>
      <c r="U3" s="1" t="s">
        <v>97</v>
      </c>
      <c r="V3" s="1" t="s">
        <v>98</v>
      </c>
    </row>
    <row r="4" s="1" customFormat="1" spans="1:22">
      <c r="A4" s="3">
        <v>999229301351878</v>
      </c>
      <c r="B4" s="1" t="s">
        <v>104</v>
      </c>
      <c r="C4" s="1" t="s">
        <v>105</v>
      </c>
      <c r="D4" s="1" t="s">
        <v>106</v>
      </c>
      <c r="E4" s="1" t="s">
        <v>107</v>
      </c>
      <c r="F4" s="1" t="s">
        <v>108</v>
      </c>
      <c r="G4" s="1" t="s">
        <v>86</v>
      </c>
      <c r="H4" s="1" t="s">
        <v>87</v>
      </c>
      <c r="I4" s="1" t="s">
        <v>109</v>
      </c>
      <c r="J4" s="1" t="s">
        <v>89</v>
      </c>
      <c r="K4" s="1" t="s">
        <v>109</v>
      </c>
      <c r="L4" s="1" t="s">
        <v>109</v>
      </c>
      <c r="M4" s="1" t="s">
        <v>90</v>
      </c>
      <c r="N4" s="1" t="s">
        <v>90</v>
      </c>
      <c r="O4" s="1" t="s">
        <v>91</v>
      </c>
      <c r="P4" s="1" t="s">
        <v>92</v>
      </c>
      <c r="Q4" s="1" t="s">
        <v>93</v>
      </c>
      <c r="R4" s="1" t="s">
        <v>110</v>
      </c>
      <c r="S4" s="1" t="s">
        <v>95</v>
      </c>
      <c r="T4" s="1" t="s">
        <v>96</v>
      </c>
      <c r="U4" s="1" t="s">
        <v>97</v>
      </c>
      <c r="V4" s="1" t="s">
        <v>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2024-01-09T01:38:42Z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7A910F39E4A24E27843EBDE78CD55974_12</vt:lpwstr>
  </property>
</Properties>
</file>