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<sst xmlns="http://schemas.openxmlformats.org/spreadsheetml/2006/main" count="142" uniqueCount="103">
  <si>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</si>
  <si>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</si>
  <si>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</si>
  <si>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</si>
  <si>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</si>
  <si>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</si>
  <si>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</si>
  <si>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</si>
  <si>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</si>
  <si>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</si>
  <si>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</si>
  <si>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</si>
  <si>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</si>
  <si>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</si>
  <si>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</si>
  <si>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</si>
  <si>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</si>
  <si>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</si>
  <si>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</si>
  <si>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</si>
  <si>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</si>
  <si>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</si>
  <si>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</si>
  <si>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</si>
  <si>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</si>
  <si>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999228505439380	</t>
  </si>
  <si>
    <t>Ctrip</t>
  </si>
  <si>
    <t>正常</t>
  </si>
  <si>
    <t>[爱丁堡]老威弗利酒店(Old Waverley Hotel)(37200230)</t>
  </si>
  <si>
    <t>双人房&lt;2人入住&gt;&lt;无早&gt;</t>
  </si>
  <si>
    <t>USD</t>
  </si>
  <si>
    <t>Beech/James Daniel Gordon</t>
  </si>
  <si>
    <t>CA5326240109USD</t>
  </si>
  <si>
    <t>未提现</t>
  </si>
  <si>
    <t>携程开票</t>
  </si>
  <si>
    <t xml:space="preserve">4267420	</t>
  </si>
  <si>
    <t xml:space="preserve">-123379644|123379644	</t>
  </si>
  <si>
    <t xml:space="preserve">999228568355522	</t>
  </si>
  <si>
    <t>[首尔]首尔东大门达比特旅舍(Seoul Dalbit Dongdaemun Guesthouse)(48436364)</t>
  </si>
  <si>
    <t>经济双人房&lt;2人入住&gt;&lt;不退款&gt;&lt;无早&gt;</t>
  </si>
  <si>
    <t>MATVEEVA/ALINA,BUGLAK/ALEXANDRA</t>
  </si>
  <si>
    <t xml:space="preserve">4296963	</t>
  </si>
  <si>
    <t xml:space="preserve">CMS__126000919|126000919	</t>
  </si>
  <si>
    <t>，</t>
  </si>
  <si>
    <t>A240109101230481</t>
  </si>
  <si>
    <t>USD / HKD 当前参考汇率: 7.80841</t>
  </si>
  <si>
    <t>总计：581.91 USD/
4543.79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</si>
  <si>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</si>
  <si>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</si>
  <si>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</si>
  <si>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</si>
  <si>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</si>
  <si>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</si>
  <si>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</si>
  <si>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</si>
  <si>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</si>
  <si>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</si>
  <si>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</si>
  <si>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</si>
  <si>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</si>
  <si>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</si>
  <si>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</si>
  <si>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</si>
  <si>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</si>
  <si>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</si>
  <si>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</si>
  <si>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2023-11-16</t>
  </si>
  <si>
    <t>4267420</t>
  </si>
  <si>
    <t>老威弗利酒店</t>
  </si>
  <si>
    <t>Beech James Daniel Gordon</t>
  </si>
  <si>
    <t>2024-01-02</t>
  </si>
  <si>
    <t>2024-01-06</t>
  </si>
  <si>
    <t>退房日周结</t>
  </si>
  <si>
    <t>3180.11</t>
  </si>
  <si>
    <t>437.82</t>
  </si>
  <si>
    <t>0</t>
  </si>
  <si>
    <t>0.00</t>
  </si>
  <si>
    <t>携程盛景国际直连</t>
  </si>
  <si>
    <t>01.010677</t>
  </si>
  <si>
    <t>2023-11-16 23:41:38</t>
  </si>
  <si>
    <t>否</t>
  </si>
  <si>
    <t>汇智国际旅游发展有限公司</t>
  </si>
  <si>
    <t>直连</t>
  </si>
  <si>
    <t>英国</t>
  </si>
  <si>
    <t>2023-11-18</t>
  </si>
  <si>
    <t>4272424</t>
  </si>
  <si>
    <t>公园城大广场肯辛顿酒店</t>
  </si>
  <si>
    <t>ZHOU WEICHEN,Zhang Yangyang</t>
  </si>
  <si>
    <t>2024-01-03</t>
  </si>
  <si>
    <t>2842.49</t>
  </si>
  <si>
    <t>393.06</t>
  </si>
  <si>
    <t>-393</t>
  </si>
  <si>
    <t>-2842</t>
  </si>
  <si>
    <t>2023-11-18 13:47:51</t>
  </si>
  <si>
    <t>2023-11-21</t>
  </si>
  <si>
    <t>4296963</t>
  </si>
  <si>
    <t>首尔达尔比东大门民宿</t>
  </si>
  <si>
    <t>MATVEEVA ALINA,BUGLAK ALEXANDRA</t>
  </si>
  <si>
    <t>2024-01-01</t>
  </si>
  <si>
    <t>1035.23</t>
  </si>
  <si>
    <t>144.09</t>
  </si>
  <si>
    <t>2023-11-21 15:30:44</t>
  </si>
  <si>
    <t>韩国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</si>
</sst>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609600</xdr:colOff>
      <xdr:row>53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54417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45293</v>
      </c>
      <c r="G2" s="6">
        <v>45297</v>
      </c>
      <c r="H2" s="4">
        <v>1</v>
      </c>
      <c r="I2" s="4">
        <v>4</v>
      </c>
      <c r="J2" s="4">
        <v>4</v>
      </c>
      <c r="K2" s="4" t="s">
        <v>30</v>
      </c>
      <c r="L2" s="4">
        <v>437.82</v>
      </c>
      <c r="M2" s="4">
        <v>437.82</v>
      </c>
      <c r="N2" s="4" t="s">
        <v>31</v>
      </c>
      <c r="O2" s="4" t="s">
        <v>32</v>
      </c>
      <c r="P2" s="4" t="s">
        <v>33</v>
      </c>
      <c r="Q2" s="4">
        <v>0</v>
      </c>
      <c r="R2" s="7">
        <v>45246</v>
      </c>
      <c r="S2" s="6">
        <v>45300</v>
      </c>
      <c r="T2" s="4" t="s">
        <v>34</v>
      </c>
      <c r="U2" s="4">
        <v>437.82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45292</v>
      </c>
      <c r="G3" s="6">
        <v>45297</v>
      </c>
      <c r="H3" s="4">
        <v>1</v>
      </c>
      <c r="I3" s="4">
        <v>5</v>
      </c>
      <c r="J3" s="4">
        <v>5</v>
      </c>
      <c r="K3" s="4" t="s">
        <v>30</v>
      </c>
      <c r="L3" s="4">
        <v>144.09</v>
      </c>
      <c r="M3" s="4">
        <v>144.09</v>
      </c>
      <c r="N3" s="4" t="s">
        <v>40</v>
      </c>
      <c r="O3" s="4" t="s">
        <v>32</v>
      </c>
      <c r="P3" s="4" t="s">
        <v>33</v>
      </c>
      <c r="Q3" s="4">
        <v>0</v>
      </c>
      <c r="R3" s="7">
        <v>45251</v>
      </c>
      <c r="S3" s="6">
        <v>45300</v>
      </c>
      <c r="T3" s="4" t="s">
        <v>34</v>
      </c>
      <c r="U3" s="4">
        <v>144.09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999228505439380</v>
      </c>
      <c r="B2" s="6">
        <v>45293</v>
      </c>
      <c r="C2" s="6">
        <v>45297</v>
      </c>
      <c r="D2" s="4">
        <v>437.82</v>
      </c>
      <c r="E2" s="4" t="str">
        <f>VLOOKUP(A2,HOP!A:L,12,0)</f>
        <v>437.82</v>
      </c>
      <c r="F2" s="4" t="str">
        <f>VLOOKUP(A2,HOP!A:C,3,0)</f>
        <v>4267420</v>
      </c>
      <c r="G2" s="4">
        <f>D2-E2</f>
        <v>0</v>
      </c>
      <c r="H2" s="4" t="str">
        <f>$H$1&amp;F2</f>
        <v>，4267420</v>
      </c>
      <c r="I2" s="4" t="str">
        <f>VLOOKUP(A2,HOP!A:U,21,0)</f>
        <v>直连</v>
      </c>
    </row>
    <row r="3" s="4" customFormat="1" spans="1:9">
      <c r="A3" s="5">
        <v>999228568355522</v>
      </c>
      <c r="B3" s="6">
        <v>45292</v>
      </c>
      <c r="C3" s="6">
        <v>45297</v>
      </c>
      <c r="D3" s="4">
        <v>144.09</v>
      </c>
      <c r="E3" s="4" t="str">
        <f>VLOOKUP(A3,HOP!A:L,12,0)</f>
        <v>144.09</v>
      </c>
      <c r="F3" s="4" t="str">
        <f>VLOOKUP(A3,HOP!A:C,3,0)</f>
        <v>4296963</v>
      </c>
      <c r="G3" s="4">
        <f>D3-E3</f>
        <v>0</v>
      </c>
      <c r="H3" s="4" t="str">
        <f>$H$1&amp;F3</f>
        <v>，4296963</v>
      </c>
      <c r="I3" s="4" t="str">
        <f>VLOOKUP(A3,HOP!A:U,21,0)</f>
        <v>直连</v>
      </c>
    </row>
    <row r="5" spans="4:4">
      <c r="D5" s="4">
        <f>SUM(D2:D4)</f>
        <v>581.91</v>
      </c>
    </row>
    <row r="13" spans="1:1">
      <c r="A13" s="4" t="s">
        <v>44</v>
      </c>
    </row>
    <row r="14" spans="1:1">
      <c r="A14" s="4" t="s">
        <v>45</v>
      </c>
    </row>
    <row r="15" spans="1:1">
      <c r="A15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999228505439380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30</v>
      </c>
      <c r="K2" s="1" t="s">
        <v>74</v>
      </c>
      <c r="L2" s="1" t="s">
        <v>74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999228526486490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71</v>
      </c>
      <c r="H3" s="1" t="s">
        <v>72</v>
      </c>
      <c r="I3" s="1" t="s">
        <v>89</v>
      </c>
      <c r="J3" s="1" t="s">
        <v>30</v>
      </c>
      <c r="K3" s="1" t="s">
        <v>90</v>
      </c>
      <c r="L3" s="1" t="s">
        <v>76</v>
      </c>
      <c r="M3" s="1" t="s">
        <v>91</v>
      </c>
      <c r="N3" s="1" t="s">
        <v>92</v>
      </c>
      <c r="O3" s="1" t="s">
        <v>76</v>
      </c>
      <c r="P3" s="1" t="s">
        <v>77</v>
      </c>
      <c r="Q3" s="1" t="s">
        <v>78</v>
      </c>
      <c r="R3" s="1" t="s">
        <v>93</v>
      </c>
      <c r="S3" s="1" t="s">
        <v>80</v>
      </c>
      <c r="T3" s="1" t="s">
        <v>81</v>
      </c>
      <c r="U3" s="1" t="s">
        <v>82</v>
      </c>
      <c r="V3" s="1" t="s">
        <v>83</v>
      </c>
    </row>
    <row r="4" s="1" customFormat="1" spans="1:22">
      <c r="A4" s="3">
        <v>999228568355522</v>
      </c>
      <c r="B4" s="1" t="s">
        <v>94</v>
      </c>
      <c r="C4" s="1" t="s">
        <v>95</v>
      </c>
      <c r="D4" s="1" t="s">
        <v>96</v>
      </c>
      <c r="E4" s="1" t="s">
        <v>97</v>
      </c>
      <c r="F4" s="1" t="s">
        <v>98</v>
      </c>
      <c r="G4" s="1" t="s">
        <v>71</v>
      </c>
      <c r="H4" s="1" t="s">
        <v>72</v>
      </c>
      <c r="I4" s="1" t="s">
        <v>99</v>
      </c>
      <c r="J4" s="1" t="s">
        <v>30</v>
      </c>
      <c r="K4" s="1" t="s">
        <v>100</v>
      </c>
      <c r="L4" s="1" t="s">
        <v>100</v>
      </c>
      <c r="M4" s="1" t="s">
        <v>75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101</v>
      </c>
      <c r="S4" s="1" t="s">
        <v>80</v>
      </c>
      <c r="T4" s="1" t="s">
        <v>81</v>
      </c>
      <c r="U4" s="1" t="s">
        <v>82</v>
      </c>
      <c r="V4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2024-01-09T02:14:01Z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8AE38EE502DF4D848B0D9E9CAAC5E4AD_12</vt:lpwstr>
  </property>
</Properties>
</file>