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<sst xmlns="http://schemas.openxmlformats.org/spreadsheetml/2006/main" count="121" uniqueCount="91">
  <si>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</si>
  <si>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</si>
  <si>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</si>
  <si>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</si>
  <si>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</si>
  <si>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</si>
  <si>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</si>
  <si>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</si>
  <si>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</si>
  <si>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</si>
  <si>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</si>
  <si>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</si>
  <si>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</si>
  <si>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</si>
  <si>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</si>
  <si>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</si>
  <si>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</si>
  <si>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</si>
  <si>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</si>
  <si>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</si>
  <si>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</si>
  <si>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</si>
  <si>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</si>
  <si>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</si>
  <si>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</si>
  <si>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999228118887104	</t>
  </si>
  <si>
    <t>Ctrip</t>
  </si>
  <si>
    <t>正常</t>
  </si>
  <si>
    <t>[法兰克福]玛丽蒂姆法兰克福酒店(Maritim Hotel Frankfurt)(37203684)</t>
  </si>
  <si>
    <t>经典房（双床）&lt;2人入住&gt;&lt;不退款&gt;</t>
  </si>
  <si>
    <t>USD</t>
  </si>
  <si>
    <t>Yang/Nengcheng</t>
  </si>
  <si>
    <t>CA5326240110USD</t>
  </si>
  <si>
    <t>未提现</t>
  </si>
  <si>
    <t>携程开票</t>
  </si>
  <si>
    <t xml:space="preserve">4130993	</t>
  </si>
  <si>
    <t xml:space="preserve">	</t>
  </si>
  <si>
    <t xml:space="preserve">999228486684239	</t>
  </si>
  <si>
    <t>[纽约]阿尔罗诺玛德酒店(Arlo NoMad)(37201988)</t>
  </si>
  <si>
    <t>城市房（1张大床）&lt;2人入住&gt;&lt;不退款&gt;</t>
  </si>
  <si>
    <t>Ko/Eunchan</t>
  </si>
  <si>
    <t xml:space="preserve">4258123	</t>
  </si>
  <si>
    <t>，</t>
  </si>
  <si>
    <t>A240110100151481</t>
  </si>
  <si>
    <t>USD / HKD 当前参考汇率: 7.8171</t>
  </si>
  <si>
    <t>总计： 297.74 USD/
2327.46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</si>
  <si>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</si>
  <si>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</si>
  <si>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</si>
  <si>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</si>
  <si>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</si>
  <si>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</si>
  <si>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</si>
  <si>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</si>
  <si>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</si>
  <si>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</si>
  <si>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</si>
  <si>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</si>
  <si>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</si>
  <si>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</si>
  <si>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</si>
  <si>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</si>
  <si>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</si>
  <si>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</si>
  <si>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</si>
  <si>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2023-10-25</t>
  </si>
  <si>
    <t>4130993</t>
  </si>
  <si>
    <t xml:space="preserve">玛丽蒂姆法兰克福酒店  </t>
  </si>
  <si>
    <t>Yang Nengcheng</t>
  </si>
  <si>
    <t>2024-01-06</t>
  </si>
  <si>
    <t>2024-01-07</t>
  </si>
  <si>
    <t>退房日周结</t>
  </si>
  <si>
    <t>696.42</t>
  </si>
  <si>
    <t>95.03</t>
  </si>
  <si>
    <t>0</t>
  </si>
  <si>
    <t>0.00</t>
  </si>
  <si>
    <t>携程盛景国际直连</t>
  </si>
  <si>
    <t>01.010677</t>
  </si>
  <si>
    <t>2023-10-25 20:50:46</t>
  </si>
  <si>
    <t>否</t>
  </si>
  <si>
    <t>汇智国际旅游发展有限公司</t>
  </si>
  <si>
    <t>直连</t>
  </si>
  <si>
    <t>德国</t>
  </si>
  <si>
    <t>2023-11-15</t>
  </si>
  <si>
    <t>4258123</t>
  </si>
  <si>
    <t>阿尔罗诺玛德酒店</t>
  </si>
  <si>
    <t>Ko Eunchan</t>
  </si>
  <si>
    <t>1473.74</t>
  </si>
  <si>
    <t>202.71</t>
  </si>
  <si>
    <t>2023-11-15 11:01:30</t>
  </si>
  <si>
    <t>美国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</si>
</sst>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371475</xdr:colOff>
      <xdr:row>50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3060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45297</v>
      </c>
      <c r="G2" s="6">
        <v>45298</v>
      </c>
      <c r="H2" s="4">
        <v>1</v>
      </c>
      <c r="I2" s="4">
        <v>1</v>
      </c>
      <c r="J2" s="4">
        <v>1</v>
      </c>
      <c r="K2" s="4" t="s">
        <v>30</v>
      </c>
      <c r="L2" s="4">
        <v>95.03</v>
      </c>
      <c r="M2" s="4">
        <v>95.03</v>
      </c>
      <c r="N2" s="4" t="s">
        <v>31</v>
      </c>
      <c r="O2" s="4" t="s">
        <v>32</v>
      </c>
      <c r="P2" s="4" t="s">
        <v>33</v>
      </c>
      <c r="Q2" s="4">
        <v>0</v>
      </c>
      <c r="R2" s="7">
        <v>45224.0000115741</v>
      </c>
      <c r="S2" s="6">
        <v>45301</v>
      </c>
      <c r="T2" s="4" t="s">
        <v>34</v>
      </c>
      <c r="U2" s="4">
        <v>95.03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45297</v>
      </c>
      <c r="G3" s="6">
        <v>45298</v>
      </c>
      <c r="H3" s="4">
        <v>1</v>
      </c>
      <c r="I3" s="4">
        <v>1</v>
      </c>
      <c r="J3" s="4">
        <v>1</v>
      </c>
      <c r="K3" s="4" t="s">
        <v>30</v>
      </c>
      <c r="L3" s="4">
        <v>202.71</v>
      </c>
      <c r="M3" s="4">
        <v>202.71</v>
      </c>
      <c r="N3" s="4" t="s">
        <v>40</v>
      </c>
      <c r="O3" s="4" t="s">
        <v>32</v>
      </c>
      <c r="P3" s="4" t="s">
        <v>33</v>
      </c>
      <c r="Q3" s="4">
        <v>0</v>
      </c>
      <c r="R3" s="7">
        <v>45245.0000115741</v>
      </c>
      <c r="S3" s="6">
        <v>45301</v>
      </c>
      <c r="T3" s="4" t="s">
        <v>34</v>
      </c>
      <c r="U3" s="4">
        <v>202.71</v>
      </c>
      <c r="V3" s="4">
        <v>0</v>
      </c>
      <c r="W3" s="4">
        <v>0</v>
      </c>
      <c r="X3" s="4" t="s">
        <v>41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6"/>
    </sheetView>
  </sheetViews>
  <sheetFormatPr defaultColWidth="9" defaultRowHeight="13.5"/>
  <cols>
    <col min="1" max="1" width="12.625" style="4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999228118887104</v>
      </c>
      <c r="B2" s="6">
        <v>45297</v>
      </c>
      <c r="C2" s="6">
        <v>45298</v>
      </c>
      <c r="D2" s="4">
        <v>95.03</v>
      </c>
      <c r="E2" s="4" t="str">
        <f>VLOOKUP(A2,HOP!A:L,12,0)</f>
        <v>95.03</v>
      </c>
      <c r="F2" s="4" t="str">
        <f>VLOOKUP(A2,HOP!A:C,3,0)</f>
        <v>4130993</v>
      </c>
      <c r="G2" s="4">
        <f>D2-E2</f>
        <v>0</v>
      </c>
      <c r="H2" s="4" t="str">
        <f>$H$1&amp;F2</f>
        <v>，4130993</v>
      </c>
      <c r="I2" s="4" t="str">
        <f>VLOOKUP(A2,HOP!A:U,21,0)</f>
        <v>直连</v>
      </c>
    </row>
    <row r="3" s="4" customFormat="1" spans="1:9">
      <c r="A3" s="5">
        <v>999228486684239</v>
      </c>
      <c r="B3" s="6">
        <v>45297</v>
      </c>
      <c r="C3" s="6">
        <v>45298</v>
      </c>
      <c r="D3" s="4">
        <v>202.71</v>
      </c>
      <c r="E3" s="4" t="str">
        <f>VLOOKUP(A3,HOP!A:L,12,0)</f>
        <v>202.71</v>
      </c>
      <c r="F3" s="4" t="str">
        <f>VLOOKUP(A3,HOP!A:C,3,0)</f>
        <v>4258123</v>
      </c>
      <c r="G3" s="4">
        <f>D3-E3</f>
        <v>0</v>
      </c>
      <c r="H3" s="4" t="str">
        <f>$H$1&amp;F3</f>
        <v>，4258123</v>
      </c>
      <c r="I3" s="4" t="str">
        <f>VLOOKUP(A3,HOP!A:U,21,0)</f>
        <v>直连</v>
      </c>
    </row>
    <row r="5" spans="4:4">
      <c r="D5" s="4">
        <f>SUM(D2:D4)</f>
        <v>297.74</v>
      </c>
    </row>
    <row r="13" spans="1:1">
      <c r="A13" s="4" t="s">
        <v>43</v>
      </c>
    </row>
    <row r="14" spans="1:1">
      <c r="A14" s="4" t="s">
        <v>44</v>
      </c>
    </row>
    <row r="15" spans="1:1">
      <c r="A15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999228118887104</v>
      </c>
      <c r="B2" s="1" t="s">
        <v>65</v>
      </c>
      <c r="C2" s="1" t="s">
        <v>66</v>
      </c>
      <c r="D2" s="1" t="s">
        <v>67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30</v>
      </c>
      <c r="K2" s="1" t="s">
        <v>73</v>
      </c>
      <c r="L2" s="1" t="s">
        <v>73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999228486684239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69</v>
      </c>
      <c r="G3" s="1" t="s">
        <v>70</v>
      </c>
      <c r="H3" s="1" t="s">
        <v>71</v>
      </c>
      <c r="I3" s="1" t="s">
        <v>87</v>
      </c>
      <c r="J3" s="1" t="s">
        <v>30</v>
      </c>
      <c r="K3" s="1" t="s">
        <v>88</v>
      </c>
      <c r="L3" s="1" t="s">
        <v>88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89</v>
      </c>
      <c r="S3" s="1" t="s">
        <v>79</v>
      </c>
      <c r="T3" s="1" t="s">
        <v>80</v>
      </c>
      <c r="U3" s="1" t="s">
        <v>81</v>
      </c>
      <c r="V3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2024-01-10T02:04:16Z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E43A55A970BA4372B64A629FE8F9F871_12</vt:lpwstr>
  </property>
</Properties>
</file>