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<sst xmlns="http://schemas.openxmlformats.org/spreadsheetml/2006/main" count="279" uniqueCount="119">
  <si>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</si>
  <si>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</si>
  <si>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</si>
  <si>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</si>
  <si>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</si>
  <si>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</si>
  <si>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</si>
  <si>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</si>
  <si>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</si>
  <si>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</si>
  <si>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</si>
  <si>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</si>
  <si>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</si>
  <si>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</si>
  <si>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</si>
  <si>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</si>
  <si>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</si>
  <si>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</si>
  <si>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</si>
  <si>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</si>
  <si>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</si>
  <si>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</si>
  <si>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</si>
  <si>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</si>
  <si>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</si>
  <si>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999229337409526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</si>
  <si>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</si>
  <si>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</si>
  <si>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</si>
  <si>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</si>
  <si>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</si>
  <si>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SHI/XINTONG</t>
  </si>
  <si>
    <t>CA363240116CNY</t>
  </si>
  <si>
    <t>未提现</t>
  </si>
  <si>
    <t>携程开票</t>
  </si>
  <si>
    <t xml:space="preserve">4390765	</t>
  </si>
  <si>
    <t xml:space="preserve">13096844	</t>
  </si>
  <si>
    <t xml:space="preserve">999229340531896	</t>
  </si>
  <si>
    <t>XU/DINGYU</t>
  </si>
  <si>
    <t xml:space="preserve">4395907	</t>
  </si>
  <si>
    <t xml:space="preserve">13097055	</t>
  </si>
  <si>
    <t xml:space="preserve">999229340552948	</t>
  </si>
  <si>
    <t>Chen/Yi</t>
  </si>
  <si>
    <t xml:space="preserve">4395933	</t>
  </si>
  <si>
    <t xml:space="preserve">13097057	</t>
  </si>
  <si>
    <t xml:space="preserve">999229397346596	</t>
  </si>
  <si>
    <t>[梅州]梅州昌盛豪生大酒店(45834822)</t>
  </si>
  <si>
    <t>柚见好——非遗双床房&lt;超值特惠&gt;&lt;双人入住&gt;&lt;双早&gt;</t>
  </si>
  <si>
    <t>何莉,陈东</t>
  </si>
  <si>
    <t xml:space="preserve">	</t>
  </si>
  <si>
    <t xml:space="preserve">P620726	</t>
  </si>
  <si>
    <t xml:space="preserve">999229429840716	</t>
  </si>
  <si>
    <t>翁良玉</t>
  </si>
  <si>
    <t xml:space="preserve">29440978891	</t>
  </si>
  <si>
    <t>张小英</t>
  </si>
  <si>
    <t xml:space="preserve">29440978890	</t>
  </si>
  <si>
    <t>柚见汝——非遗大床房&lt;超值特惠&gt;&lt;双人入住&gt;&lt;双早&gt;</t>
  </si>
  <si>
    <t>秦芸</t>
  </si>
  <si>
    <t>取消</t>
  </si>
  <si>
    <t xml:space="preserve">999229452116682	</t>
  </si>
  <si>
    <t>温嘉慧</t>
  </si>
  <si>
    <t xml:space="preserve">999229452419975	</t>
  </si>
  <si>
    <t>柚见汝——非遗大床房&lt;特惠专享&gt;&lt;双人入住&gt;&lt;双早&gt;&lt;日历房套餐高价值&gt;&lt;新酒店礼盒&gt;</t>
  </si>
  <si>
    <t>符自肖</t>
  </si>
  <si>
    <t xml:space="preserve">999229453277882	</t>
  </si>
  <si>
    <t>钟宇轩</t>
  </si>
  <si>
    <t>，</t>
  </si>
  <si>
    <t>202312282204490076</t>
  </si>
  <si>
    <t>202312282204460068</t>
  </si>
  <si>
    <t>202312311611550071</t>
  </si>
  <si>
    <t>202312311728590071</t>
  </si>
  <si>
    <t>A240116092420481</t>
  </si>
  <si>
    <t>房集：i240116092247 2996元</t>
  </si>
  <si>
    <t>CNY / HKD 当前参考汇率: 1.087784184</t>
  </si>
  <si>
    <t>总计：11984 CNY/
13036.01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</si>
  <si>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</si>
  <si>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</si>
  <si>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</si>
  <si>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</si>
  <si>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</si>
  <si>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</si>
  <si>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</si>
  <si>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</si>
  <si>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</si>
  <si>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</si>
  <si>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</si>
  <si>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</si>
  <si>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</si>
  <si>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</si>
  <si>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</si>
  <si>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</si>
  <si>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</si>
  <si>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</si>
  <si>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</si>
  <si>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2023-12-07</t>
  </si>
  <si>
    <t>4395933</t>
  </si>
  <si>
    <t>历山酒店</t>
  </si>
  <si>
    <t>Chen Yi</t>
  </si>
  <si>
    <t>2023-12-30</t>
  </si>
  <si>
    <t>2024-01-01</t>
  </si>
  <si>
    <t>退房日周结</t>
  </si>
  <si>
    <t>2996.00</t>
  </si>
  <si>
    <t>RMB</t>
  </si>
  <si>
    <t>0</t>
  </si>
  <si>
    <t>0.00</t>
  </si>
  <si>
    <t>携程国内直连(DD)</t>
  </si>
  <si>
    <t>01.011249</t>
  </si>
  <si>
    <t>2023-12-07 15:51:32</t>
  </si>
  <si>
    <t>否</t>
  </si>
  <si>
    <t>汇智国际旅游发展有限公司</t>
  </si>
  <si>
    <t>直连</t>
  </si>
  <si>
    <t>中国</t>
  </si>
  <si>
    <t>4395907</t>
  </si>
  <si>
    <t>XU DINGYU</t>
  </si>
  <si>
    <t>2023-12-07 15:50:00</t>
  </si>
  <si>
    <t>2023-12-06</t>
  </si>
  <si>
    <t>4390765</t>
  </si>
  <si>
    <t>SHI XINTONG</t>
  </si>
  <si>
    <t>2023-12-07 09:09:42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</si>
</sst>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495300</xdr:colOff>
      <xdr:row>56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5918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45290</v>
      </c>
      <c r="G2" s="6">
        <v>45292</v>
      </c>
      <c r="H2" s="4">
        <v>1</v>
      </c>
      <c r="I2" s="4">
        <v>2</v>
      </c>
      <c r="J2" s="4">
        <v>2</v>
      </c>
      <c r="K2" s="4" t="s">
        <v>30</v>
      </c>
      <c r="L2" s="4">
        <v>2996</v>
      </c>
      <c r="M2" s="4">
        <v>2996</v>
      </c>
      <c r="N2" s="4" t="s">
        <v>31</v>
      </c>
      <c r="O2" s="4" t="s">
        <v>32</v>
      </c>
      <c r="P2" s="4" t="s">
        <v>33</v>
      </c>
      <c r="Q2" s="4">
        <v>0</v>
      </c>
      <c r="R2" s="7">
        <v>45266.0000115741</v>
      </c>
      <c r="S2" s="6">
        <v>45307</v>
      </c>
      <c r="T2" s="4" t="s">
        <v>34</v>
      </c>
      <c r="U2" s="4">
        <v>2996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45290</v>
      </c>
      <c r="G3" s="6">
        <v>45292</v>
      </c>
      <c r="H3" s="4">
        <v>1</v>
      </c>
      <c r="I3" s="4">
        <v>2</v>
      </c>
      <c r="J3" s="4">
        <v>2</v>
      </c>
      <c r="K3" s="4" t="s">
        <v>30</v>
      </c>
      <c r="L3" s="4">
        <v>2996</v>
      </c>
      <c r="M3" s="4">
        <v>2996</v>
      </c>
      <c r="N3" s="4" t="s">
        <v>38</v>
      </c>
      <c r="O3" s="4" t="s">
        <v>32</v>
      </c>
      <c r="P3" s="4" t="s">
        <v>33</v>
      </c>
      <c r="Q3" s="4">
        <v>0</v>
      </c>
      <c r="R3" s="7">
        <v>45267.0000115741</v>
      </c>
      <c r="S3" s="6">
        <v>45307</v>
      </c>
      <c r="T3" s="4" t="s">
        <v>34</v>
      </c>
      <c r="U3" s="4">
        <v>2996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45290</v>
      </c>
      <c r="G4" s="6">
        <v>45292</v>
      </c>
      <c r="H4" s="4">
        <v>1</v>
      </c>
      <c r="I4" s="4">
        <v>2</v>
      </c>
      <c r="J4" s="4">
        <v>2</v>
      </c>
      <c r="K4" s="4" t="s">
        <v>30</v>
      </c>
      <c r="L4" s="4">
        <v>2996</v>
      </c>
      <c r="M4" s="4">
        <v>2996</v>
      </c>
      <c r="N4" s="4" t="s">
        <v>42</v>
      </c>
      <c r="O4" s="4" t="s">
        <v>32</v>
      </c>
      <c r="P4" s="4" t="s">
        <v>33</v>
      </c>
      <c r="Q4" s="4">
        <v>0</v>
      </c>
      <c r="R4" s="7">
        <v>45267.0000115741</v>
      </c>
      <c r="S4" s="6">
        <v>45307</v>
      </c>
      <c r="T4" s="4" t="s">
        <v>34</v>
      </c>
      <c r="U4" s="4">
        <v>2996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45291</v>
      </c>
      <c r="G5" s="6">
        <v>45292</v>
      </c>
      <c r="H5" s="4">
        <v>2</v>
      </c>
      <c r="I5" s="4">
        <v>1</v>
      </c>
      <c r="J5" s="4">
        <v>2</v>
      </c>
      <c r="K5" s="4" t="s">
        <v>30</v>
      </c>
      <c r="L5" s="4">
        <v>994</v>
      </c>
      <c r="M5" s="4">
        <v>994</v>
      </c>
      <c r="N5" s="4" t="s">
        <v>48</v>
      </c>
      <c r="O5" s="4" t="s">
        <v>32</v>
      </c>
      <c r="P5" s="4" t="s">
        <v>33</v>
      </c>
      <c r="Q5" s="4">
        <v>0</v>
      </c>
      <c r="R5" s="7">
        <v>45277</v>
      </c>
      <c r="S5" s="6">
        <v>45307</v>
      </c>
      <c r="T5" s="4" t="s">
        <v>34</v>
      </c>
      <c r="U5" s="4">
        <v>994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45290</v>
      </c>
      <c r="G6" s="6">
        <v>45292</v>
      </c>
      <c r="H6" s="4">
        <v>1</v>
      </c>
      <c r="I6" s="4">
        <v>2</v>
      </c>
      <c r="J6" s="4">
        <v>2</v>
      </c>
      <c r="K6" s="4" t="s">
        <v>30</v>
      </c>
      <c r="L6" s="4">
        <v>988.4</v>
      </c>
      <c r="M6" s="4">
        <v>988.4</v>
      </c>
      <c r="N6" s="4" t="s">
        <v>52</v>
      </c>
      <c r="O6" s="4" t="s">
        <v>32</v>
      </c>
      <c r="P6" s="4" t="s">
        <v>33</v>
      </c>
      <c r="Q6" s="4">
        <v>0</v>
      </c>
      <c r="R6" s="7">
        <v>45286</v>
      </c>
      <c r="S6" s="6">
        <v>45307</v>
      </c>
      <c r="T6" s="4" t="s">
        <v>34</v>
      </c>
      <c r="U6" s="4">
        <v>988.4</v>
      </c>
      <c r="V6" s="4">
        <v>0</v>
      </c>
      <c r="W6" s="4">
        <v>0</v>
      </c>
      <c r="X6" s="4" t="s">
        <v>49</v>
      </c>
      <c r="Y6" s="4" t="s">
        <v>49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45290</v>
      </c>
      <c r="G7" s="6">
        <v>45292</v>
      </c>
      <c r="H7" s="4">
        <v>1</v>
      </c>
      <c r="I7" s="4">
        <v>2</v>
      </c>
      <c r="J7" s="4">
        <v>2</v>
      </c>
      <c r="K7" s="4" t="s">
        <v>30</v>
      </c>
      <c r="L7" s="4">
        <v>988.4</v>
      </c>
      <c r="M7" s="4">
        <v>988.4</v>
      </c>
      <c r="N7" s="4" t="s">
        <v>54</v>
      </c>
      <c r="O7" s="4" t="s">
        <v>32</v>
      </c>
      <c r="P7" s="4" t="s">
        <v>33</v>
      </c>
      <c r="Q7" s="4">
        <v>0</v>
      </c>
      <c r="R7" s="7">
        <v>45288.0000115741</v>
      </c>
      <c r="S7" s="6">
        <v>45307</v>
      </c>
      <c r="T7" s="4" t="s">
        <v>34</v>
      </c>
      <c r="U7" s="4">
        <v>988.4</v>
      </c>
      <c r="V7" s="4">
        <v>0</v>
      </c>
      <c r="W7" s="4">
        <v>1122</v>
      </c>
      <c r="X7" s="4" t="s">
        <v>49</v>
      </c>
      <c r="Y7" s="4" t="s">
        <v>49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46</v>
      </c>
      <c r="E8" s="4" t="s">
        <v>56</v>
      </c>
      <c r="F8" s="6">
        <v>45290</v>
      </c>
      <c r="G8" s="6">
        <v>45292</v>
      </c>
      <c r="H8" s="4">
        <v>1</v>
      </c>
      <c r="I8" s="4">
        <v>2</v>
      </c>
      <c r="J8" s="4">
        <v>2</v>
      </c>
      <c r="K8" s="4" t="s">
        <v>30</v>
      </c>
      <c r="L8" s="4">
        <v>988.4</v>
      </c>
      <c r="M8" s="4">
        <v>988.4</v>
      </c>
      <c r="N8" s="4" t="s">
        <v>57</v>
      </c>
      <c r="O8" s="4" t="s">
        <v>32</v>
      </c>
      <c r="P8" s="4" t="s">
        <v>33</v>
      </c>
      <c r="Q8" s="4">
        <v>0</v>
      </c>
      <c r="R8" s="7">
        <v>45288</v>
      </c>
      <c r="S8" s="6">
        <v>45307</v>
      </c>
      <c r="T8" s="4" t="s">
        <v>34</v>
      </c>
      <c r="U8" s="4">
        <v>988.4</v>
      </c>
      <c r="V8" s="4">
        <v>0</v>
      </c>
      <c r="W8" s="4">
        <v>1122</v>
      </c>
      <c r="X8" s="4" t="s">
        <v>49</v>
      </c>
      <c r="Y8" s="4" t="s">
        <v>49</v>
      </c>
    </row>
    <row r="9" s="4" customFormat="1" spans="1:25">
      <c r="A9" s="4" t="s">
        <v>51</v>
      </c>
      <c r="B9" s="4" t="s">
        <v>26</v>
      </c>
      <c r="C9" s="4" t="s">
        <v>58</v>
      </c>
      <c r="D9" s="4" t="s">
        <v>46</v>
      </c>
      <c r="E9" s="4" t="s">
        <v>47</v>
      </c>
      <c r="F9" s="6">
        <v>45290</v>
      </c>
      <c r="G9" s="6">
        <v>45292</v>
      </c>
      <c r="H9" s="4">
        <v>1</v>
      </c>
      <c r="I9" s="4">
        <v>2</v>
      </c>
      <c r="J9" s="4">
        <v>2</v>
      </c>
      <c r="K9" s="4" t="s">
        <v>30</v>
      </c>
      <c r="L9" s="4">
        <v>-988.4</v>
      </c>
      <c r="M9" s="4">
        <v>-988.4</v>
      </c>
      <c r="N9" s="4" t="s">
        <v>52</v>
      </c>
      <c r="O9" s="4" t="s">
        <v>32</v>
      </c>
      <c r="P9" s="4" t="s">
        <v>33</v>
      </c>
      <c r="Q9" s="4">
        <v>0</v>
      </c>
      <c r="R9" s="7">
        <v>45286</v>
      </c>
      <c r="S9" s="6">
        <v>45307</v>
      </c>
      <c r="T9" s="4" t="s">
        <v>34</v>
      </c>
      <c r="U9" s="4">
        <v>-988.4</v>
      </c>
      <c r="V9" s="4">
        <v>0</v>
      </c>
      <c r="W9" s="4">
        <v>0</v>
      </c>
      <c r="X9" s="4" t="s">
        <v>49</v>
      </c>
      <c r="Y9" s="4" t="s">
        <v>49</v>
      </c>
    </row>
    <row r="10" s="4" customFormat="1" spans="1:25">
      <c r="A10" s="4" t="s">
        <v>45</v>
      </c>
      <c r="B10" s="4" t="s">
        <v>26</v>
      </c>
      <c r="C10" s="4" t="s">
        <v>58</v>
      </c>
      <c r="D10" s="4" t="s">
        <v>46</v>
      </c>
      <c r="E10" s="4" t="s">
        <v>47</v>
      </c>
      <c r="F10" s="6">
        <v>45291</v>
      </c>
      <c r="G10" s="6">
        <v>45292</v>
      </c>
      <c r="H10" s="4">
        <v>2</v>
      </c>
      <c r="I10" s="4">
        <v>1</v>
      </c>
      <c r="J10" s="4">
        <v>2</v>
      </c>
      <c r="K10" s="4" t="s">
        <v>30</v>
      </c>
      <c r="L10" s="4">
        <v>-994</v>
      </c>
      <c r="M10" s="4">
        <v>-994</v>
      </c>
      <c r="N10" s="4" t="s">
        <v>48</v>
      </c>
      <c r="O10" s="4" t="s">
        <v>32</v>
      </c>
      <c r="P10" s="4" t="s">
        <v>33</v>
      </c>
      <c r="Q10" s="4">
        <v>0</v>
      </c>
      <c r="R10" s="7">
        <v>45277</v>
      </c>
      <c r="S10" s="6">
        <v>45307</v>
      </c>
      <c r="T10" s="4" t="s">
        <v>34</v>
      </c>
      <c r="U10" s="4">
        <v>-994</v>
      </c>
      <c r="V10" s="4">
        <v>0</v>
      </c>
      <c r="W10" s="4">
        <v>0</v>
      </c>
      <c r="X10" s="4" t="s">
        <v>49</v>
      </c>
      <c r="Y10" s="4" t="s">
        <v>50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46</v>
      </c>
      <c r="E11" s="4" t="s">
        <v>56</v>
      </c>
      <c r="F11" s="6">
        <v>45291</v>
      </c>
      <c r="G11" s="6">
        <v>45292</v>
      </c>
      <c r="H11" s="4">
        <v>1</v>
      </c>
      <c r="I11" s="4">
        <v>1</v>
      </c>
      <c r="J11" s="4">
        <v>1</v>
      </c>
      <c r="K11" s="4" t="s">
        <v>30</v>
      </c>
      <c r="L11" s="4">
        <v>494.2</v>
      </c>
      <c r="M11" s="4">
        <v>494.2</v>
      </c>
      <c r="N11" s="4" t="s">
        <v>60</v>
      </c>
      <c r="O11" s="4" t="s">
        <v>32</v>
      </c>
      <c r="P11" s="4" t="s">
        <v>33</v>
      </c>
      <c r="Q11" s="4">
        <v>0</v>
      </c>
      <c r="R11" s="7">
        <v>45291</v>
      </c>
      <c r="S11" s="6">
        <v>45307</v>
      </c>
      <c r="T11" s="4" t="s">
        <v>34</v>
      </c>
      <c r="U11" s="4">
        <v>494.2</v>
      </c>
      <c r="V11" s="4">
        <v>0</v>
      </c>
      <c r="W11" s="4">
        <v>0</v>
      </c>
      <c r="X11" s="4" t="s">
        <v>49</v>
      </c>
      <c r="Y11" s="4" t="s">
        <v>49</v>
      </c>
    </row>
    <row r="12" s="4" customFormat="1" spans="1:25">
      <c r="A12" s="4" t="s">
        <v>61</v>
      </c>
      <c r="B12" s="4" t="s">
        <v>26</v>
      </c>
      <c r="C12" s="4" t="s">
        <v>27</v>
      </c>
      <c r="D12" s="4" t="s">
        <v>46</v>
      </c>
      <c r="E12" s="4" t="s">
        <v>62</v>
      </c>
      <c r="F12" s="6">
        <v>45291</v>
      </c>
      <c r="G12" s="6">
        <v>45292</v>
      </c>
      <c r="H12" s="4">
        <v>1</v>
      </c>
      <c r="I12" s="4">
        <v>1</v>
      </c>
      <c r="J12" s="4">
        <v>1</v>
      </c>
      <c r="K12" s="4" t="s">
        <v>30</v>
      </c>
      <c r="L12" s="4">
        <v>525</v>
      </c>
      <c r="M12" s="4">
        <v>525</v>
      </c>
      <c r="N12" s="4" t="s">
        <v>63</v>
      </c>
      <c r="O12" s="4" t="s">
        <v>32</v>
      </c>
      <c r="P12" s="4" t="s">
        <v>33</v>
      </c>
      <c r="Q12" s="4">
        <v>0</v>
      </c>
      <c r="R12" s="7">
        <v>45291.0000115741</v>
      </c>
      <c r="S12" s="6">
        <v>45307</v>
      </c>
      <c r="T12" s="4" t="s">
        <v>34</v>
      </c>
      <c r="U12" s="4">
        <v>525</v>
      </c>
      <c r="V12" s="4">
        <v>0</v>
      </c>
      <c r="W12" s="4">
        <v>0</v>
      </c>
      <c r="X12" s="4" t="s">
        <v>49</v>
      </c>
      <c r="Y12" s="4" t="s">
        <v>49</v>
      </c>
    </row>
    <row r="13" s="4" customFormat="1" spans="1:25">
      <c r="A13" s="4" t="s">
        <v>64</v>
      </c>
      <c r="B13" s="4" t="s">
        <v>26</v>
      </c>
      <c r="C13" s="4" t="s">
        <v>27</v>
      </c>
      <c r="D13" s="4" t="s">
        <v>46</v>
      </c>
      <c r="E13" s="4" t="s">
        <v>56</v>
      </c>
      <c r="F13" s="6">
        <v>45291</v>
      </c>
      <c r="G13" s="6">
        <v>45292</v>
      </c>
      <c r="H13" s="4">
        <v>1</v>
      </c>
      <c r="I13" s="4">
        <v>1</v>
      </c>
      <c r="J13" s="4">
        <v>1</v>
      </c>
      <c r="K13" s="4" t="s">
        <v>30</v>
      </c>
      <c r="L13" s="4">
        <v>494.2</v>
      </c>
      <c r="M13" s="4">
        <v>494.2</v>
      </c>
      <c r="N13" s="4" t="s">
        <v>65</v>
      </c>
      <c r="O13" s="4" t="s">
        <v>32</v>
      </c>
      <c r="P13" s="4" t="s">
        <v>33</v>
      </c>
      <c r="Q13" s="4">
        <v>0</v>
      </c>
      <c r="R13" s="7">
        <v>45291.0000115741</v>
      </c>
      <c r="S13" s="6">
        <v>45307</v>
      </c>
      <c r="T13" s="4" t="s">
        <v>34</v>
      </c>
      <c r="U13" s="4">
        <v>494.2</v>
      </c>
      <c r="V13" s="4">
        <v>0</v>
      </c>
      <c r="W13" s="4">
        <v>0</v>
      </c>
      <c r="X13" s="4" t="s">
        <v>49</v>
      </c>
      <c r="Y13" s="4" t="s">
        <v>49</v>
      </c>
    </row>
    <row r="14" s="4" customFormat="1" spans="1:25">
      <c r="A14" s="4" t="s">
        <v>64</v>
      </c>
      <c r="B14" s="4" t="s">
        <v>26</v>
      </c>
      <c r="C14" s="4" t="s">
        <v>58</v>
      </c>
      <c r="D14" s="4" t="s">
        <v>46</v>
      </c>
      <c r="E14" s="4" t="s">
        <v>56</v>
      </c>
      <c r="F14" s="6">
        <v>45291</v>
      </c>
      <c r="G14" s="6">
        <v>45292</v>
      </c>
      <c r="H14" s="4">
        <v>1</v>
      </c>
      <c r="I14" s="4">
        <v>1</v>
      </c>
      <c r="J14" s="4">
        <v>1</v>
      </c>
      <c r="K14" s="4" t="s">
        <v>30</v>
      </c>
      <c r="L14" s="4">
        <v>-494.2</v>
      </c>
      <c r="M14" s="4">
        <v>-494.2</v>
      </c>
      <c r="N14" s="4" t="s">
        <v>65</v>
      </c>
      <c r="O14" s="4" t="s">
        <v>32</v>
      </c>
      <c r="P14" s="4" t="s">
        <v>33</v>
      </c>
      <c r="Q14" s="4">
        <v>0</v>
      </c>
      <c r="R14" s="7">
        <v>45291.0000115741</v>
      </c>
      <c r="S14" s="6">
        <v>45307</v>
      </c>
      <c r="T14" s="4" t="s">
        <v>34</v>
      </c>
      <c r="U14" s="4">
        <v>-494.2</v>
      </c>
      <c r="V14" s="4">
        <v>0</v>
      </c>
      <c r="W14" s="4">
        <v>0</v>
      </c>
      <c r="X14" s="4" t="s">
        <v>49</v>
      </c>
      <c r="Y14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999229337409526</v>
      </c>
      <c r="B2" s="6">
        <v>45290</v>
      </c>
      <c r="C2" s="6">
        <v>45292</v>
      </c>
      <c r="D2" s="4">
        <v>2996</v>
      </c>
      <c r="E2" s="4" t="str">
        <f>VLOOKUP(A2,HOP!A:L,12,0)</f>
        <v>2996.00</v>
      </c>
      <c r="F2" s="4" t="str">
        <f>VLOOKUP(A2,HOP!A:C,3,0)</f>
        <v>4390765</v>
      </c>
      <c r="G2" s="4">
        <f>D2-E2</f>
        <v>0</v>
      </c>
      <c r="H2" s="4" t="str">
        <f>$H$1&amp;F2</f>
        <v>，4390765</v>
      </c>
      <c r="I2" s="4" t="str">
        <f>VLOOKUP(A2,HOP!A:U,21,0)</f>
        <v>直连</v>
      </c>
    </row>
    <row r="3" s="4" customFormat="1" spans="1:9">
      <c r="A3" s="5">
        <v>999229340531896</v>
      </c>
      <c r="B3" s="6">
        <v>45290</v>
      </c>
      <c r="C3" s="6">
        <v>45292</v>
      </c>
      <c r="D3" s="4">
        <v>2996</v>
      </c>
      <c r="E3" s="4" t="str">
        <f>VLOOKUP(A3,HOP!A:L,12,0)</f>
        <v>2996.00</v>
      </c>
      <c r="F3" s="4" t="str">
        <f>VLOOKUP(A3,HOP!A:C,3,0)</f>
        <v>4395907</v>
      </c>
      <c r="G3" s="4">
        <f t="shared" ref="G3:G11" si="0">D3-E3</f>
        <v>0</v>
      </c>
      <c r="H3" s="4" t="str">
        <f t="shared" ref="H3:H11" si="1">$H$1&amp;F3</f>
        <v>，4395907</v>
      </c>
      <c r="I3" s="4" t="str">
        <f>VLOOKUP(A3,HOP!A:U,21,0)</f>
        <v>直连</v>
      </c>
    </row>
    <row r="4" s="4" customFormat="1" spans="1:9">
      <c r="A4" s="5">
        <v>999229340552948</v>
      </c>
      <c r="B4" s="6">
        <v>45290</v>
      </c>
      <c r="C4" s="6">
        <v>45292</v>
      </c>
      <c r="D4" s="4">
        <v>2996</v>
      </c>
      <c r="E4" s="4" t="str">
        <f>VLOOKUP(A4,HOP!A:L,12,0)</f>
        <v>2996.00</v>
      </c>
      <c r="F4" s="4" t="str">
        <f>VLOOKUP(A4,HOP!A:C,3,0)</f>
        <v>4395933</v>
      </c>
      <c r="G4" s="4">
        <f t="shared" si="0"/>
        <v>0</v>
      </c>
      <c r="H4" s="4" t="str">
        <f t="shared" si="1"/>
        <v>，4395933</v>
      </c>
      <c r="I4" s="4" t="str">
        <f>VLOOKUP(A4,HOP!A:U,21,0)</f>
        <v>直连</v>
      </c>
    </row>
    <row r="5" s="4" customFormat="1" hidden="1" spans="1:9">
      <c r="A5" s="5">
        <v>999229397346596</v>
      </c>
      <c r="B5" s="6">
        <v>45291</v>
      </c>
      <c r="C5" s="6">
        <v>45292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999229429840716</v>
      </c>
      <c r="B6" s="6">
        <v>45290</v>
      </c>
      <c r="C6" s="6">
        <v>45292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10">
      <c r="A7" s="5">
        <v>29440978891</v>
      </c>
      <c r="B7" s="6">
        <v>45290</v>
      </c>
      <c r="C7" s="6">
        <v>45292</v>
      </c>
      <c r="D7" s="4">
        <v>988.4</v>
      </c>
      <c r="E7" s="4">
        <v>988.4</v>
      </c>
      <c r="F7" s="8" t="s">
        <v>67</v>
      </c>
      <c r="G7" s="4">
        <f t="shared" si="0"/>
        <v>0</v>
      </c>
      <c r="H7" s="4" t="str">
        <f t="shared" si="1"/>
        <v>，202312282204490076</v>
      </c>
      <c r="I7" s="4" t="e">
        <f>VLOOKUP(A7,HOP!A:U,21,0)</f>
        <v>#N/A</v>
      </c>
      <c r="J7" s="4">
        <v>12.28</v>
      </c>
    </row>
    <row r="8" s="4" customFormat="1" hidden="1" spans="1:10">
      <c r="A8" s="5">
        <v>29440978890</v>
      </c>
      <c r="B8" s="6">
        <v>45290</v>
      </c>
      <c r="C8" s="6">
        <v>45292</v>
      </c>
      <c r="D8" s="4">
        <v>988.4</v>
      </c>
      <c r="E8" s="4">
        <v>988.4</v>
      </c>
      <c r="F8" s="8" t="s">
        <v>68</v>
      </c>
      <c r="G8" s="4">
        <f t="shared" si="0"/>
        <v>0</v>
      </c>
      <c r="H8" s="4" t="str">
        <f t="shared" si="1"/>
        <v>，202312282204460068</v>
      </c>
      <c r="I8" s="4" t="e">
        <f>VLOOKUP(A8,HOP!A:U,21,0)</f>
        <v>#N/A</v>
      </c>
      <c r="J8" s="4">
        <v>12.28</v>
      </c>
    </row>
    <row r="9" s="4" customFormat="1" hidden="1" spans="1:10">
      <c r="A9" s="5">
        <v>999229452116682</v>
      </c>
      <c r="B9" s="6">
        <v>45291</v>
      </c>
      <c r="C9" s="6">
        <v>45292</v>
      </c>
      <c r="D9" s="4">
        <v>494.2</v>
      </c>
      <c r="E9" s="4">
        <v>494.2</v>
      </c>
      <c r="F9" s="8" t="s">
        <v>69</v>
      </c>
      <c r="G9" s="4">
        <f t="shared" si="0"/>
        <v>0</v>
      </c>
      <c r="H9" s="4" t="str">
        <f t="shared" si="1"/>
        <v>，202312311611550071</v>
      </c>
      <c r="I9" s="4" t="e">
        <f>VLOOKUP(A9,HOP!A:U,21,0)</f>
        <v>#N/A</v>
      </c>
      <c r="J9" s="4">
        <v>12.31</v>
      </c>
    </row>
    <row r="10" s="4" customFormat="1" hidden="1" spans="1:10">
      <c r="A10" s="5">
        <v>999229452419975</v>
      </c>
      <c r="B10" s="6">
        <v>45291</v>
      </c>
      <c r="C10" s="6">
        <v>45292</v>
      </c>
      <c r="D10" s="4">
        <v>525</v>
      </c>
      <c r="E10" s="4">
        <v>525</v>
      </c>
      <c r="F10" s="8" t="s">
        <v>70</v>
      </c>
      <c r="G10" s="4">
        <f t="shared" si="0"/>
        <v>0</v>
      </c>
      <c r="H10" s="4" t="str">
        <f t="shared" si="1"/>
        <v>，202312311728590071</v>
      </c>
      <c r="I10" s="4" t="e">
        <f>VLOOKUP(A10,HOP!A:U,21,0)</f>
        <v>#N/A</v>
      </c>
      <c r="J10" s="4">
        <v>12.31</v>
      </c>
    </row>
    <row r="11" s="4" customFormat="1" hidden="1" spans="1:9">
      <c r="A11" s="5">
        <v>999229453277882</v>
      </c>
      <c r="B11" s="6">
        <v>45291</v>
      </c>
      <c r="C11" s="6">
        <v>45292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3" spans="4:4">
      <c r="D13" s="4">
        <f>SUM(D2:D12)</f>
        <v>11984</v>
      </c>
    </row>
    <row r="19" spans="1:4">
      <c r="A19" s="4" t="s">
        <v>71</v>
      </c>
      <c r="C19" s="4">
        <v>8988</v>
      </c>
      <c r="D19" s="4">
        <v>9777.01</v>
      </c>
    </row>
    <row r="20" spans="1:4">
      <c r="A20" s="4" t="s">
        <v>72</v>
      </c>
      <c r="C20" s="4">
        <v>2996</v>
      </c>
      <c r="D20" s="4">
        <v>3259</v>
      </c>
    </row>
    <row r="21" spans="1:4">
      <c r="A21" s="4" t="s">
        <v>73</v>
      </c>
      <c r="C21" s="4">
        <f>SUBTOTAL(9,C19:C20)</f>
        <v>11984</v>
      </c>
      <c r="D21" s="4">
        <f>SUBTOTAL(9,D19:D20)</f>
        <v>13036.01</v>
      </c>
    </row>
    <row r="22" spans="1:1">
      <c r="A22" s="4" t="s">
        <v>74</v>
      </c>
    </row>
  </sheetData>
  <autoFilter ref="A1:XFD13">
    <filterColumn colId="3">
      <filters blank="1">
        <filter val="494.2"/>
        <filter val="11984"/>
        <filter val="988.4"/>
        <filter val="525"/>
        <filter val="2996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999229340552948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999229340531896</v>
      </c>
      <c r="B3" s="1" t="s">
        <v>94</v>
      </c>
      <c r="C3" s="1" t="s">
        <v>112</v>
      </c>
      <c r="D3" s="1" t="s">
        <v>96</v>
      </c>
      <c r="E3" s="1" t="s">
        <v>113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101</v>
      </c>
      <c r="L3" s="1" t="s">
        <v>101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114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999229337409526</v>
      </c>
      <c r="B4" s="1" t="s">
        <v>115</v>
      </c>
      <c r="C4" s="1" t="s">
        <v>116</v>
      </c>
      <c r="D4" s="1" t="s">
        <v>96</v>
      </c>
      <c r="E4" s="1" t="s">
        <v>117</v>
      </c>
      <c r="F4" s="1" t="s">
        <v>98</v>
      </c>
      <c r="G4" s="1" t="s">
        <v>99</v>
      </c>
      <c r="H4" s="1" t="s">
        <v>100</v>
      </c>
      <c r="I4" s="1" t="s">
        <v>101</v>
      </c>
      <c r="J4" s="1" t="s">
        <v>102</v>
      </c>
      <c r="K4" s="1" t="s">
        <v>101</v>
      </c>
      <c r="L4" s="1" t="s">
        <v>101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118</v>
      </c>
      <c r="S4" s="1" t="s">
        <v>108</v>
      </c>
      <c r="T4" s="1" t="s">
        <v>109</v>
      </c>
      <c r="U4" s="1" t="s">
        <v>110</v>
      </c>
      <c r="V4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2024-01-16T01:25:33Z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467D92F84F1F4EF5A34F7BA843166F54_12</vt:lpwstr>
  </property>
</Properties>
</file>