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<sst xmlns="http://schemas.openxmlformats.org/spreadsheetml/2006/main" count="88" uniqueCount="78">
  <si>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</si>
  <si>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</si>
  <si>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</si>
  <si>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</si>
  <si>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</si>
  <si>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</si>
  <si>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</si>
  <si>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</si>
  <si>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</si>
  <si>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</si>
  <si>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</si>
  <si>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</si>
  <si>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</si>
  <si>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</si>
  <si>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</si>
  <si>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</si>
  <si>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</si>
  <si>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</si>
  <si>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</si>
  <si>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</si>
  <si>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</si>
  <si>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</si>
  <si>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</si>
  <si>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</si>
  <si>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</si>
  <si>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999229273224406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</si>
  <si>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</si>
  <si>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</si>
  <si>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</si>
  <si>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</si>
  <si>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</si>
  <si>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JI/BEINI,CHEN/JINPEI</t>
  </si>
  <si>
    <t>CA363240117CNY</t>
  </si>
  <si>
    <t>未提现</t>
  </si>
  <si>
    <t>携程开票</t>
  </si>
  <si>
    <t xml:space="preserve">4353657	</t>
  </si>
  <si>
    <t xml:space="preserve">6365191,6365192	</t>
  </si>
  <si>
    <t>，</t>
  </si>
  <si>
    <t>A240117091744481</t>
  </si>
  <si>
    <t>CNY / HKD 当前参考汇率: 1.084339962</t>
  </si>
  <si>
    <t>总计：5974 CNY/
6477.85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</si>
  <si>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</si>
  <si>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</si>
  <si>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</si>
  <si>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</si>
  <si>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</si>
  <si>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</si>
  <si>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</si>
  <si>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</si>
  <si>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</si>
  <si>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</si>
  <si>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</si>
  <si>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</si>
  <si>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</si>
  <si>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</si>
  <si>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</si>
  <si>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</si>
  <si>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</si>
  <si>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</si>
  <si>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</si>
  <si>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2023-11-30</t>
  </si>
  <si>
    <t>4353657</t>
  </si>
  <si>
    <t>香港都会海逸酒店</t>
  </si>
  <si>
    <t>JI BEINI,CHEN JINPEI</t>
  </si>
  <si>
    <t>2023-12-31</t>
  </si>
  <si>
    <t>2024-01-02</t>
  </si>
  <si>
    <t>退房日周结</t>
  </si>
  <si>
    <t>5974.00</t>
  </si>
  <si>
    <t>RMB</t>
  </si>
  <si>
    <t>0</t>
  </si>
  <si>
    <t>0.00</t>
  </si>
  <si>
    <t>携程国内直连(DD)</t>
  </si>
  <si>
    <t>01.011249</t>
  </si>
  <si>
    <t>2023-12-01 17:11:43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</si>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</sst>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533400</xdr:colOff>
      <xdr:row>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299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C43" sqref="C43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45291</v>
      </c>
      <c r="G2" s="6">
        <v>45293</v>
      </c>
      <c r="H2" s="4">
        <v>2</v>
      </c>
      <c r="I2" s="4">
        <v>2</v>
      </c>
      <c r="J2" s="4">
        <v>4</v>
      </c>
      <c r="K2" s="4" t="s">
        <v>30</v>
      </c>
      <c r="L2" s="4">
        <v>5974</v>
      </c>
      <c r="M2" s="4">
        <v>5974</v>
      </c>
      <c r="N2" s="4" t="s">
        <v>31</v>
      </c>
      <c r="O2" s="4" t="s">
        <v>32</v>
      </c>
      <c r="P2" s="4" t="s">
        <v>33</v>
      </c>
      <c r="Q2" s="4">
        <v>0</v>
      </c>
      <c r="R2" s="7">
        <v>45260</v>
      </c>
      <c r="S2" s="6">
        <v>45308</v>
      </c>
      <c r="T2" s="4" t="s">
        <v>34</v>
      </c>
      <c r="U2" s="4">
        <v>5974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999229273224406</v>
      </c>
      <c r="B2" s="6">
        <v>45291</v>
      </c>
      <c r="C2" s="6">
        <v>45293</v>
      </c>
      <c r="D2" s="4">
        <v>5974</v>
      </c>
      <c r="E2" s="4" t="str">
        <f>VLOOKUP(A2,HOP!A:L,12,0)</f>
        <v>5974.00</v>
      </c>
      <c r="F2" s="4" t="str">
        <f>VLOOKUP(A2,HOP!A:C,3,0)</f>
        <v>4353657</v>
      </c>
      <c r="G2" s="4">
        <f>D2-E2</f>
        <v>0</v>
      </c>
      <c r="H2" s="4" t="str">
        <f>$H$1&amp;F2</f>
        <v>，4353657</v>
      </c>
      <c r="I2" s="4" t="str">
        <f>VLOOKUP(A2,HOP!A:U,21,0)</f>
        <v>直连</v>
      </c>
    </row>
    <row r="4" spans="4:4">
      <c r="D4" s="4">
        <f>SUM(D2:D3)</f>
        <v>5974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999229273224406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2024-01-17T01:19:12Z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0D4DF9FC4DB44E22B66FD32F1113B4A5_12</vt:lpwstr>
  </property>
</Properties>
</file>