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<sst xmlns="http://schemas.openxmlformats.org/spreadsheetml/2006/main" count="765" uniqueCount="300">
  <si>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</si>
  <si>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</si>
  <si>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</si>
  <si>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</si>
  <si>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</si>
  <si>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</si>
  <si>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</si>
  <si>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</si>
  <si>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</si>
  <si>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</si>
  <si>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</si>
  <si>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</si>
  <si>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</si>
  <si>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</si>
  <si>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</si>
  <si>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</si>
  <si>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</si>
  <si>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</si>
  <si>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</si>
  <si>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</si>
  <si>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</si>
  <si>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</si>
  <si>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</si>
  <si>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</si>
  <si>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</si>
  <si>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999225618490849	</t>
  </si>
  <si>
    <t>Ctrip</t>
  </si>
  <si>
    <t>正常</t>
  </si>
  <si>
    <t>[佛罗伦萨]佛罗伦萨7号住宿加早餐旅馆(7Florence B&amp;B)(55779348)</t>
  </si>
  <si>
    <t>双人间&lt;2人入住&gt;</t>
  </si>
  <si>
    <t>HKD</t>
  </si>
  <si>
    <t>KIM/HAYOUNG,KIM/HAYOUNG</t>
  </si>
  <si>
    <t>CA13030240123HKD</t>
  </si>
  <si>
    <t>未提现</t>
  </si>
  <si>
    <t>携程开票</t>
  </si>
  <si>
    <t xml:space="preserve">3691800	</t>
  </si>
  <si>
    <t xml:space="preserve">	</t>
  </si>
  <si>
    <t xml:space="preserve">999226673096420	</t>
  </si>
  <si>
    <t>[佛罗伦萨]薄伽丘酒店(Hotel Boccaccio)(55585881)</t>
  </si>
  <si>
    <t>经典房&lt;2人入住&gt;&lt;早餐&gt;</t>
  </si>
  <si>
    <t>INYONG/CHOE,INYONG/CHOE</t>
  </si>
  <si>
    <t xml:space="preserve">3898039	</t>
  </si>
  <si>
    <t xml:space="preserve">OK_ERICSOFT	</t>
  </si>
  <si>
    <t xml:space="preserve">999226751498190	</t>
  </si>
  <si>
    <t>[巴厘岛]巴厘岛安瓦雅海滩度假酒店(The Anvaya Beach Resort Bali)(55402624)</t>
  </si>
  <si>
    <t>豪华双床房&lt;2人入住&gt;&lt;早餐&gt;</t>
  </si>
  <si>
    <t>JIN/MINGYU,JIN/RYANGWOO</t>
  </si>
  <si>
    <t xml:space="preserve">3916491	</t>
  </si>
  <si>
    <t>取消</t>
  </si>
  <si>
    <t xml:space="preserve">999228291163334	</t>
  </si>
  <si>
    <t>[新加坡]新加坡皇后酒店(Hotel Royal @ Queens Singapore)(55680235)</t>
  </si>
  <si>
    <t>行政房(双人床或双床)&lt;2人入住&gt;</t>
  </si>
  <si>
    <t>Wu/Lingya</t>
  </si>
  <si>
    <t xml:space="preserve">4179914	</t>
  </si>
  <si>
    <t xml:space="preserve">93800081-1	</t>
  </si>
  <si>
    <t xml:space="preserve">999228297109402	</t>
  </si>
  <si>
    <t>[普吉岛]普吉岛芭东度假酒店(Patong Resort Hotel)(55665911)</t>
  </si>
  <si>
    <t>SUPERIOR ROOM&lt;2人入住&gt;&lt;早餐&gt;</t>
  </si>
  <si>
    <t>Li/Yue</t>
  </si>
  <si>
    <t xml:space="preserve">999228320457928	</t>
  </si>
  <si>
    <t>高级房（中宾）&lt;2人入住&gt;&lt;早餐&gt;</t>
  </si>
  <si>
    <t>Li/Yue,Yang/Xuan</t>
  </si>
  <si>
    <t xml:space="preserve">4193525	</t>
  </si>
  <si>
    <t xml:space="preserve">999228341608886	</t>
  </si>
  <si>
    <t>[宿务]宿务中央瑟达艾雅拉(Seda Ayala Center Cebu)(55304283)</t>
  </si>
  <si>
    <t>Double Or Twin Deluxe&lt;2人入住&gt;&lt;早餐&gt;</t>
  </si>
  <si>
    <t>LAI/YICHIN</t>
  </si>
  <si>
    <t xml:space="preserve">4205000	</t>
  </si>
  <si>
    <t xml:space="preserve">3047096	</t>
  </si>
  <si>
    <t xml:space="preserve">999228341632126	</t>
  </si>
  <si>
    <t>TSENG/SHIHWEN</t>
  </si>
  <si>
    <t xml:space="preserve">4205231	</t>
  </si>
  <si>
    <t xml:space="preserve">3047090	</t>
  </si>
  <si>
    <t xml:space="preserve">999228367446506	</t>
  </si>
  <si>
    <t>[曼谷]曼谷河畔萨利尔酒店(The Salil Hotel Riverside Bangkok)(104397302)</t>
  </si>
  <si>
    <t>Twin/Double room - De Luxe - City View&lt;2人入住&gt;</t>
  </si>
  <si>
    <t>CHAO/YINGJU</t>
  </si>
  <si>
    <t xml:space="preserve">4218385	</t>
  </si>
  <si>
    <t xml:space="preserve">999228367638023	</t>
  </si>
  <si>
    <t>YANG/CHUCHI</t>
  </si>
  <si>
    <t xml:space="preserve">4218877	</t>
  </si>
  <si>
    <t xml:space="preserve">999228367659121	</t>
  </si>
  <si>
    <t>LI/KAIZHEN</t>
  </si>
  <si>
    <t xml:space="preserve">4218908	</t>
  </si>
  <si>
    <t xml:space="preserve">999228404899959	</t>
  </si>
  <si>
    <t>[会安]桑树系列丝绸生态酒店(Mulberry Collection Silk Eco)(55694665)</t>
  </si>
  <si>
    <t>城景高级双床房&lt;2人入住&gt;&lt;早餐&gt;</t>
  </si>
  <si>
    <t>THIMA/TAWEESAK</t>
  </si>
  <si>
    <t xml:space="preserve">4231572	</t>
  </si>
  <si>
    <t xml:space="preserve">119944235,119944238,119944239|119944235,119944238,119944239	</t>
  </si>
  <si>
    <t xml:space="preserve">999228441629433	</t>
  </si>
  <si>
    <t>[马尼拉]温福德娱乐场酒店(Winford Resort and Casino Manila)(55439683)</t>
  </si>
  <si>
    <t>豪华特大床房&lt;2人入住&gt;&lt;早餐&gt;</t>
  </si>
  <si>
    <t>FERNANDEZDEGAMBOAFERNANDEZ/NOE,ANDRIUSHINA/DARIA</t>
  </si>
  <si>
    <t xml:space="preserve">4241977	</t>
  </si>
  <si>
    <t xml:space="preserve">28503996325	</t>
  </si>
  <si>
    <t>[巴勒莫]民宿酒店-巴勒莫夸特罗坎蒂酒店(B&amp;B Hotel Palermo Quattro Canti)(91907719)</t>
  </si>
  <si>
    <t>双床房&lt;2人入住&gt;&lt;不退款&gt;</t>
  </si>
  <si>
    <t>SUH/DAEWON</t>
  </si>
  <si>
    <t xml:space="preserve">4267139	</t>
  </si>
  <si>
    <t xml:space="preserve">C04434480_1;2697387;VBK,C04434480_2;2697386;VBK	</t>
  </si>
  <si>
    <t xml:space="preserve">999228575315421	</t>
  </si>
  <si>
    <t>[巴厘岛]Dinara Ubud(Dinara Ubud)(110132884)</t>
  </si>
  <si>
    <t>露台套房&lt;2人入住&gt;&lt;早餐&gt;</t>
  </si>
  <si>
    <t>TANG/YINGYING,ZHANG/HUAPING</t>
  </si>
  <si>
    <t xml:space="preserve">4301685	</t>
  </si>
  <si>
    <t xml:space="preserve">9041511,9041510|126516287,126516288	</t>
  </si>
  <si>
    <t xml:space="preserve">999228604120921	</t>
  </si>
  <si>
    <t>[迪拜]德拉城市中心罗弗酒店(Rove City Centre, Deira)(68545365)</t>
  </si>
  <si>
    <t>罗夫房&lt;2人入住&gt;</t>
  </si>
  <si>
    <t>Ling/Min</t>
  </si>
  <si>
    <t xml:space="preserve">4312819	</t>
  </si>
  <si>
    <t xml:space="preserve">C9P5GVXYHD	</t>
  </si>
  <si>
    <t>赔款</t>
  </si>
  <si>
    <t xml:space="preserve">999229421890851	</t>
  </si>
  <si>
    <t>[新加坡]樟宜机场皇冠假日酒店  - IHG 旗下酒店(Crowne Plaza Changi Airport, an IHG Hotel)(55280749)</t>
  </si>
  <si>
    <t>宝石翼楼标准特大床房&lt;2人入住&gt;&lt;早餐&gt;</t>
  </si>
  <si>
    <t>Huang/Kaifan</t>
  </si>
  <si>
    <t xml:space="preserve">4483794	</t>
  </si>
  <si>
    <t xml:space="preserve">23248434	</t>
  </si>
  <si>
    <t xml:space="preserve">999229439662011	</t>
  </si>
  <si>
    <t>[吉隆坡]吉隆坡市中心智选假日酒店(Holiday Inn Express Kuala Lumpur City Centre, an IHG Hotel)(55337198)</t>
  </si>
  <si>
    <t>标准房&lt;2人入住&gt;&lt;不退款&gt;</t>
  </si>
  <si>
    <t>WU/SIYI,WU/YICHEN</t>
  </si>
  <si>
    <t xml:space="preserve">4507729	</t>
  </si>
  <si>
    <t xml:space="preserve">416476	</t>
  </si>
  <si>
    <t xml:space="preserve">999229466752323	</t>
  </si>
  <si>
    <t>[巴黎]铂尔曼巴黎蒙帕纳斯酒店(Pullman Paris Montparnasse)(91595411)</t>
  </si>
  <si>
    <t>巴黎圣心大教堂景豪华甄选双床房&lt;2人入住&gt;</t>
  </si>
  <si>
    <t>SHI/JIE,YE/JIAQING</t>
  </si>
  <si>
    <t xml:space="preserve">4544306	</t>
  </si>
  <si>
    <t xml:space="preserve">44661423	</t>
  </si>
  <si>
    <t xml:space="preserve">999229612133636	</t>
  </si>
  <si>
    <t>1 张特大床标准无烟房&lt;2人入住&gt;&lt;不退款&gt;&lt;早餐&gt;</t>
  </si>
  <si>
    <t>GUO/JIANPING</t>
  </si>
  <si>
    <t xml:space="preserve">4581711	</t>
  </si>
  <si>
    <t xml:space="preserve">21167199	</t>
  </si>
  <si>
    <t xml:space="preserve">999229421512663	</t>
  </si>
  <si>
    <t>[阿尔勒]阿尔斯朱尔斯塞萨尔水疗酒店-美憬阁(Hôtel &amp; Spa Jules César Arles - MGallery Hotel Collection)(55884284)</t>
  </si>
  <si>
    <t>高级双人房&lt;2人入住&gt;&lt;早餐&gt;</t>
  </si>
  <si>
    <t>CAI/BEIQI,ZHU/JU DI,GU/JUN,GU/XUHAO,ZHU/AMEI,ZHU/SANMEI,SUN/XIANG RU</t>
  </si>
  <si>
    <t xml:space="preserve">4483281	</t>
  </si>
  <si>
    <t xml:space="preserve">2401180511	</t>
  </si>
  <si>
    <t xml:space="preserve">999228311916540	</t>
  </si>
  <si>
    <t>[巴厘岛]巴厘岛机场希尔顿花园酒店(Hilton Garden Inn Bali Ngurah Rai Airport)(55290459)</t>
  </si>
  <si>
    <t>双床房&lt;2人入住&gt;</t>
  </si>
  <si>
    <t>XU/KAISHENG,XU/KAIHUA,HU/GUANGQIANG,HU/ZHIBIN</t>
  </si>
  <si>
    <t xml:space="preserve">4187030	</t>
  </si>
  <si>
    <t xml:space="preserve">999229705780154	</t>
  </si>
  <si>
    <t>HUANG/SENYU,HUANG/SENYU</t>
  </si>
  <si>
    <t xml:space="preserve">4596600	</t>
  </si>
  <si>
    <t xml:space="preserve">419948	</t>
  </si>
  <si>
    <t>未知</t>
  </si>
  <si>
    <t>，</t>
  </si>
  <si>
    <t>46883.41 HKD</t>
  </si>
  <si>
    <t>A240123094838481</t>
  </si>
  <si>
    <t>A240123094901481</t>
  </si>
  <si>
    <t>总计：46883.41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</si>
  <si>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</si>
  <si>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</si>
  <si>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</si>
  <si>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</si>
  <si>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</si>
  <si>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</si>
  <si>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</si>
  <si>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</si>
  <si>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</si>
  <si>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</si>
  <si>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</si>
  <si>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</si>
  <si>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</si>
  <si>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</si>
  <si>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</si>
  <si>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</si>
  <si>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</si>
  <si>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</si>
  <si>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</si>
  <si>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2024-01-15</t>
  </si>
  <si>
    <t>4596600</t>
  </si>
  <si>
    <t>吉隆坡市中心智选假日酒店</t>
  </si>
  <si>
    <t>HUANG SENYU,HUANG SENYU</t>
  </si>
  <si>
    <t>2024-01-16</t>
  </si>
  <si>
    <t>2024-01-20</t>
  </si>
  <si>
    <t>退房日周结</t>
  </si>
  <si>
    <t>1320.00</t>
  </si>
  <si>
    <t>1436.03</t>
  </si>
  <si>
    <t>0</t>
  </si>
  <si>
    <t>0.00</t>
  </si>
  <si>
    <t>携程汇智国际直连</t>
  </si>
  <si>
    <t>925</t>
  </si>
  <si>
    <t>2024-01-15 13:54:31</t>
  </si>
  <si>
    <t>否</t>
  </si>
  <si>
    <t>汇智国际旅游发展有限公司</t>
  </si>
  <si>
    <t>直采</t>
  </si>
  <si>
    <t>马来西亚</t>
  </si>
  <si>
    <t>2024-01-11</t>
  </si>
  <si>
    <t>4581711</t>
  </si>
  <si>
    <t>新加坡樟宜机场皇冠假日酒店</t>
  </si>
  <si>
    <t>GUO JIANPING</t>
  </si>
  <si>
    <t>2024-01-19</t>
  </si>
  <si>
    <t>1829.00</t>
  </si>
  <si>
    <t>1989.56</t>
  </si>
  <si>
    <t>2024-01-15 11:35:51</t>
  </si>
  <si>
    <t>新加坡</t>
  </si>
  <si>
    <t>2024-01-04</t>
  </si>
  <si>
    <t>4544306</t>
  </si>
  <si>
    <t>铂尔曼巴黎蒙帕纳斯酒店</t>
  </si>
  <si>
    <t>SHI JIE,YE JIAQING</t>
  </si>
  <si>
    <t>2024-01-14</t>
  </si>
  <si>
    <t>10857.04</t>
  </si>
  <si>
    <t>11829.42</t>
  </si>
  <si>
    <t>2024-01-04 17:12:31</t>
  </si>
  <si>
    <t>直连</t>
  </si>
  <si>
    <t>法国</t>
  </si>
  <si>
    <t>2023-12-28</t>
  </si>
  <si>
    <t>4507729</t>
  </si>
  <si>
    <t>WU SIYI,WU YICHEN</t>
  </si>
  <si>
    <t>322.00</t>
  </si>
  <si>
    <t>351.41</t>
  </si>
  <si>
    <t>2023-12-28 17:06:28</t>
  </si>
  <si>
    <t>2023-12-23</t>
  </si>
  <si>
    <t>4483281</t>
  </si>
  <si>
    <t>朱利叶斯凯撒阿尔勒水疗酒店 - 美憬阁</t>
  </si>
  <si>
    <t>CAI BEIQI,ZHU JU DI,GU JUN,GU XUHAO,ZHU AMEI,ZHU SANMEI,SUN XIANG RU</t>
  </si>
  <si>
    <t>2024-01-18</t>
  </si>
  <si>
    <t>11076.37</t>
  </si>
  <si>
    <t>12104.00</t>
  </si>
  <si>
    <t>2023-12-23 20:04:08</t>
  </si>
  <si>
    <t>2023-11-23</t>
  </si>
  <si>
    <t>4312819</t>
  </si>
  <si>
    <t>德拉城市中心罗弗酒店</t>
  </si>
  <si>
    <t>Ling Min</t>
  </si>
  <si>
    <t>3293.28</t>
  </si>
  <si>
    <t>3577.32</t>
  </si>
  <si>
    <t>2023-11-23 22:05:22</t>
  </si>
  <si>
    <t>阿拉伯联合酋长国</t>
  </si>
  <si>
    <t>2023-11-16</t>
  </si>
  <si>
    <t>4267139</t>
  </si>
  <si>
    <t>巴勒莫四歌B&amp;B酒店</t>
  </si>
  <si>
    <t>SUH DAEWON</t>
  </si>
  <si>
    <t>2937.50</t>
  </si>
  <si>
    <t>3157.92</t>
  </si>
  <si>
    <t>2023-11-16 22:19:16</t>
  </si>
  <si>
    <t>意大利</t>
  </si>
  <si>
    <t>2023-11-12</t>
  </si>
  <si>
    <t>4241977</t>
  </si>
  <si>
    <t>马尼拉温福德酒店及赌场</t>
  </si>
  <si>
    <t>FERNANDEZDEGAMBOAFERNANDEZ NOE,ANDRIUSHINA DARIA</t>
  </si>
  <si>
    <t>2024-01-17</t>
  </si>
  <si>
    <t>2300.07</t>
  </si>
  <si>
    <t>2459.18</t>
  </si>
  <si>
    <t>2023-11-12 17:51:49</t>
  </si>
  <si>
    <t>菲律宾</t>
  </si>
  <si>
    <t>2023-11-10</t>
  </si>
  <si>
    <t>4231572</t>
  </si>
  <si>
    <t>桑树系列丝绸生态酒店</t>
  </si>
  <si>
    <t>THIMA TAWEESAK</t>
  </si>
  <si>
    <t>899.86</t>
  </si>
  <si>
    <t>962.52</t>
  </si>
  <si>
    <t>2023-11-10 20:56:00</t>
  </si>
  <si>
    <t>越南</t>
  </si>
  <si>
    <t>2023-11-06</t>
  </si>
  <si>
    <t>4205231</t>
  </si>
  <si>
    <t>宿务塞达阿亚拉中心酒店</t>
  </si>
  <si>
    <t>TSENG SHIHWEN</t>
  </si>
  <si>
    <t>741.04</t>
  </si>
  <si>
    <t>793.23</t>
  </si>
  <si>
    <t>2023-11-06 21:05:27</t>
  </si>
  <si>
    <t>4205000</t>
  </si>
  <si>
    <t>LAI YICHIN</t>
  </si>
  <si>
    <t>2023-11-06 20:58:42</t>
  </si>
  <si>
    <t>2023-11-03</t>
  </si>
  <si>
    <t>4187030</t>
  </si>
  <si>
    <t>巴厘岛伍拉·赖国际机场希尔顿花园酒店</t>
  </si>
  <si>
    <t>XU KAISHENG,XU KAIHUA,HU GUANGQIANG,HU ZHIBIN</t>
  </si>
  <si>
    <t>565.04</t>
  </si>
  <si>
    <t>603.10</t>
  </si>
  <si>
    <t>2023-11-03 22:02:38</t>
  </si>
  <si>
    <t>印度尼西亚</t>
  </si>
  <si>
    <t>2023-11-02</t>
  </si>
  <si>
    <t>4179914</t>
  </si>
  <si>
    <t>新加坡皇后酒店</t>
  </si>
  <si>
    <t>Wu Lingya</t>
  </si>
  <si>
    <t>3860.21</t>
  </si>
  <si>
    <t>4118.44</t>
  </si>
  <si>
    <t>2023-11-02 22:39:03</t>
  </si>
  <si>
    <t>2023-09-07</t>
  </si>
  <si>
    <t>3898039</t>
  </si>
  <si>
    <t>薄伽丘酒店</t>
  </si>
  <si>
    <t>INYONG CHOE,INYONG CHOE</t>
  </si>
  <si>
    <t>1270.72</t>
  </si>
  <si>
    <t>1359.20</t>
  </si>
  <si>
    <t>2023-09-07 22:36:35</t>
  </si>
  <si>
    <t>2023-07-27</t>
  </si>
  <si>
    <t>3691800</t>
  </si>
  <si>
    <t>佛罗伦萨7号住宿加早餐旅馆</t>
  </si>
  <si>
    <t>KIM HAYOUNG,KIM HAYOUNG</t>
  </si>
  <si>
    <t>1239.32</t>
  </si>
  <si>
    <t>1348.85</t>
  </si>
  <si>
    <t>2023-07-27 12:15:24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</si>
</sst>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190500</xdr:colOff>
      <xdr:row>63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306050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C43" sqref="C4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45310</v>
      </c>
      <c r="G2" s="6">
        <v>45311</v>
      </c>
      <c r="H2" s="4">
        <v>1</v>
      </c>
      <c r="I2" s="4">
        <v>1</v>
      </c>
      <c r="J2" s="4">
        <v>1</v>
      </c>
      <c r="K2" s="4" t="s">
        <v>30</v>
      </c>
      <c r="L2" s="4">
        <v>1348.85</v>
      </c>
      <c r="M2" s="4">
        <v>1348.85</v>
      </c>
      <c r="N2" s="4" t="s">
        <v>31</v>
      </c>
      <c r="O2" s="4" t="s">
        <v>32</v>
      </c>
      <c r="P2" s="4" t="s">
        <v>33</v>
      </c>
      <c r="Q2" s="4">
        <v>0</v>
      </c>
      <c r="R2" s="7">
        <v>45134</v>
      </c>
      <c r="S2" s="6">
        <v>45314</v>
      </c>
      <c r="T2" s="4" t="s">
        <v>34</v>
      </c>
      <c r="U2" s="4">
        <v>1348.85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45309</v>
      </c>
      <c r="G3" s="6">
        <v>45311</v>
      </c>
      <c r="H3" s="4">
        <v>1</v>
      </c>
      <c r="I3" s="4">
        <v>2</v>
      </c>
      <c r="J3" s="4">
        <v>2</v>
      </c>
      <c r="K3" s="4" t="s">
        <v>30</v>
      </c>
      <c r="L3" s="4">
        <v>1359.2</v>
      </c>
      <c r="M3" s="4">
        <v>1359.2</v>
      </c>
      <c r="N3" s="4" t="s">
        <v>40</v>
      </c>
      <c r="O3" s="4" t="s">
        <v>32</v>
      </c>
      <c r="P3" s="4" t="s">
        <v>33</v>
      </c>
      <c r="Q3" s="4">
        <v>0</v>
      </c>
      <c r="R3" s="7">
        <v>45176.0000115741</v>
      </c>
      <c r="S3" s="6">
        <v>45314</v>
      </c>
      <c r="T3" s="4" t="s">
        <v>34</v>
      </c>
      <c r="U3" s="4">
        <v>1359.2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45309</v>
      </c>
      <c r="G4" s="6">
        <v>45311</v>
      </c>
      <c r="H4" s="4">
        <v>1</v>
      </c>
      <c r="I4" s="4">
        <v>2</v>
      </c>
      <c r="J4" s="4">
        <v>2</v>
      </c>
      <c r="K4" s="4" t="s">
        <v>30</v>
      </c>
      <c r="L4" s="4">
        <v>2082.1</v>
      </c>
      <c r="M4" s="4">
        <v>2082.1</v>
      </c>
      <c r="N4" s="4" t="s">
        <v>46</v>
      </c>
      <c r="O4" s="4" t="s">
        <v>32</v>
      </c>
      <c r="P4" s="4" t="s">
        <v>33</v>
      </c>
      <c r="Q4" s="4">
        <v>0</v>
      </c>
      <c r="R4" s="7">
        <v>45180</v>
      </c>
      <c r="S4" s="6">
        <v>45314</v>
      </c>
      <c r="T4" s="4" t="s">
        <v>34</v>
      </c>
      <c r="U4" s="4">
        <v>2082.1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45309</v>
      </c>
      <c r="G5" s="6">
        <v>45311</v>
      </c>
      <c r="H5" s="4">
        <v>1</v>
      </c>
      <c r="I5" s="4">
        <v>2</v>
      </c>
      <c r="J5" s="4">
        <v>2</v>
      </c>
      <c r="K5" s="4" t="s">
        <v>30</v>
      </c>
      <c r="L5" s="4">
        <v>-2082.1</v>
      </c>
      <c r="M5" s="4">
        <v>-2082.1</v>
      </c>
      <c r="N5" s="4" t="s">
        <v>46</v>
      </c>
      <c r="O5" s="4" t="s">
        <v>32</v>
      </c>
      <c r="P5" s="4" t="s">
        <v>33</v>
      </c>
      <c r="Q5" s="4">
        <v>0</v>
      </c>
      <c r="R5" s="7">
        <v>45180</v>
      </c>
      <c r="S5" s="6">
        <v>45314</v>
      </c>
      <c r="T5" s="4" t="s">
        <v>34</v>
      </c>
      <c r="U5" s="4">
        <v>-2082.1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45307</v>
      </c>
      <c r="G6" s="6">
        <v>45311</v>
      </c>
      <c r="H6" s="4">
        <v>1</v>
      </c>
      <c r="I6" s="4">
        <v>4</v>
      </c>
      <c r="J6" s="4">
        <v>4</v>
      </c>
      <c r="K6" s="4" t="s">
        <v>30</v>
      </c>
      <c r="L6" s="4">
        <v>4118.44</v>
      </c>
      <c r="M6" s="4">
        <v>4118.44</v>
      </c>
      <c r="N6" s="4" t="s">
        <v>52</v>
      </c>
      <c r="O6" s="4" t="s">
        <v>32</v>
      </c>
      <c r="P6" s="4" t="s">
        <v>33</v>
      </c>
      <c r="Q6" s="4">
        <v>0</v>
      </c>
      <c r="R6" s="7">
        <v>45232.0000115741</v>
      </c>
      <c r="S6" s="6">
        <v>45314</v>
      </c>
      <c r="T6" s="4" t="s">
        <v>34</v>
      </c>
      <c r="U6" s="4">
        <v>4118.44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45304</v>
      </c>
      <c r="G7" s="6">
        <v>45311</v>
      </c>
      <c r="H7" s="4">
        <v>1</v>
      </c>
      <c r="I7" s="4">
        <v>7</v>
      </c>
      <c r="J7" s="4">
        <v>7</v>
      </c>
      <c r="K7" s="4" t="s">
        <v>30</v>
      </c>
      <c r="L7" s="4">
        <v>4227.37</v>
      </c>
      <c r="M7" s="4">
        <v>4227.37</v>
      </c>
      <c r="N7" s="4" t="s">
        <v>58</v>
      </c>
      <c r="O7" s="4" t="s">
        <v>32</v>
      </c>
      <c r="P7" s="4" t="s">
        <v>33</v>
      </c>
      <c r="Q7" s="4">
        <v>0</v>
      </c>
      <c r="R7" s="7">
        <v>45233</v>
      </c>
      <c r="S7" s="6">
        <v>45314</v>
      </c>
      <c r="T7" s="4" t="s">
        <v>34</v>
      </c>
      <c r="U7" s="4">
        <v>4227.37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56</v>
      </c>
      <c r="E8" s="4" t="s">
        <v>60</v>
      </c>
      <c r="F8" s="6">
        <v>45304</v>
      </c>
      <c r="G8" s="6">
        <v>45311</v>
      </c>
      <c r="H8" s="4">
        <v>2</v>
      </c>
      <c r="I8" s="4">
        <v>7</v>
      </c>
      <c r="J8" s="4">
        <v>14</v>
      </c>
      <c r="K8" s="4" t="s">
        <v>30</v>
      </c>
      <c r="L8" s="4">
        <v>8513.26</v>
      </c>
      <c r="M8" s="4">
        <v>8513.26</v>
      </c>
      <c r="N8" s="4" t="s">
        <v>61</v>
      </c>
      <c r="O8" s="4" t="s">
        <v>32</v>
      </c>
      <c r="P8" s="4" t="s">
        <v>33</v>
      </c>
      <c r="Q8" s="4">
        <v>0</v>
      </c>
      <c r="R8" s="7">
        <v>45234</v>
      </c>
      <c r="S8" s="6">
        <v>45314</v>
      </c>
      <c r="T8" s="4" t="s">
        <v>34</v>
      </c>
      <c r="U8" s="4">
        <v>8513.26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48</v>
      </c>
      <c r="D9" s="4" t="s">
        <v>56</v>
      </c>
      <c r="E9" s="4" t="s">
        <v>60</v>
      </c>
      <c r="F9" s="6">
        <v>45304</v>
      </c>
      <c r="G9" s="6">
        <v>45311</v>
      </c>
      <c r="H9" s="4">
        <v>2</v>
      </c>
      <c r="I9" s="4">
        <v>7</v>
      </c>
      <c r="J9" s="4">
        <v>14</v>
      </c>
      <c r="K9" s="4" t="s">
        <v>30</v>
      </c>
      <c r="L9" s="4">
        <v>-8513.26</v>
      </c>
      <c r="M9" s="4">
        <v>-8513.26</v>
      </c>
      <c r="N9" s="4" t="s">
        <v>61</v>
      </c>
      <c r="O9" s="4" t="s">
        <v>32</v>
      </c>
      <c r="P9" s="4" t="s">
        <v>33</v>
      </c>
      <c r="Q9" s="4">
        <v>0</v>
      </c>
      <c r="R9" s="7">
        <v>45234</v>
      </c>
      <c r="S9" s="6">
        <v>45314</v>
      </c>
      <c r="T9" s="4" t="s">
        <v>34</v>
      </c>
      <c r="U9" s="4">
        <v>-8513.26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55</v>
      </c>
      <c r="B10" s="4" t="s">
        <v>26</v>
      </c>
      <c r="C10" s="4" t="s">
        <v>48</v>
      </c>
      <c r="D10" s="4" t="s">
        <v>56</v>
      </c>
      <c r="E10" s="4" t="s">
        <v>57</v>
      </c>
      <c r="F10" s="6">
        <v>45304</v>
      </c>
      <c r="G10" s="6">
        <v>45311</v>
      </c>
      <c r="H10" s="4">
        <v>1</v>
      </c>
      <c r="I10" s="4">
        <v>7</v>
      </c>
      <c r="J10" s="4">
        <v>7</v>
      </c>
      <c r="K10" s="4" t="s">
        <v>30</v>
      </c>
      <c r="L10" s="4">
        <v>-4227.37</v>
      </c>
      <c r="M10" s="4">
        <v>-4227.37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45233</v>
      </c>
      <c r="S10" s="6">
        <v>45314</v>
      </c>
      <c r="T10" s="4" t="s">
        <v>34</v>
      </c>
      <c r="U10" s="4">
        <v>-4227.37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45310</v>
      </c>
      <c r="G11" s="6">
        <v>45311</v>
      </c>
      <c r="H11" s="4">
        <v>1</v>
      </c>
      <c r="I11" s="4">
        <v>1</v>
      </c>
      <c r="J11" s="4">
        <v>1</v>
      </c>
      <c r="K11" s="4" t="s">
        <v>30</v>
      </c>
      <c r="L11" s="4">
        <v>793.23</v>
      </c>
      <c r="M11" s="4">
        <v>793.23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45236</v>
      </c>
      <c r="S11" s="6">
        <v>45314</v>
      </c>
      <c r="T11" s="4" t="s">
        <v>34</v>
      </c>
      <c r="U11" s="4">
        <v>793.23</v>
      </c>
      <c r="V11" s="4">
        <v>0</v>
      </c>
      <c r="W11" s="4">
        <v>0</v>
      </c>
      <c r="X11" s="4" t="s">
        <v>67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45310</v>
      </c>
      <c r="G12" s="6">
        <v>45311</v>
      </c>
      <c r="H12" s="4">
        <v>1</v>
      </c>
      <c r="I12" s="4">
        <v>1</v>
      </c>
      <c r="J12" s="4">
        <v>1</v>
      </c>
      <c r="K12" s="4" t="s">
        <v>30</v>
      </c>
      <c r="L12" s="4">
        <v>793.23</v>
      </c>
      <c r="M12" s="4">
        <v>793.23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45236</v>
      </c>
      <c r="S12" s="6">
        <v>45314</v>
      </c>
      <c r="T12" s="4" t="s">
        <v>34</v>
      </c>
      <c r="U12" s="4">
        <v>793.23</v>
      </c>
      <c r="V12" s="4">
        <v>0</v>
      </c>
      <c r="W12" s="4">
        <v>0</v>
      </c>
      <c r="X12" s="4" t="s">
        <v>71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45310</v>
      </c>
      <c r="G13" s="6">
        <v>45311</v>
      </c>
      <c r="H13" s="4">
        <v>1</v>
      </c>
      <c r="I13" s="4">
        <v>1</v>
      </c>
      <c r="J13" s="4">
        <v>1</v>
      </c>
      <c r="K13" s="4" t="s">
        <v>30</v>
      </c>
      <c r="L13" s="4">
        <v>1034.03</v>
      </c>
      <c r="M13" s="4">
        <v>1034.03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45238</v>
      </c>
      <c r="S13" s="6">
        <v>45314</v>
      </c>
      <c r="T13" s="4" t="s">
        <v>34</v>
      </c>
      <c r="U13" s="4">
        <v>1034.03</v>
      </c>
      <c r="V13" s="4">
        <v>0</v>
      </c>
      <c r="W13" s="4">
        <v>0</v>
      </c>
      <c r="X13" s="4" t="s">
        <v>77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45310</v>
      </c>
      <c r="G14" s="6">
        <v>45311</v>
      </c>
      <c r="H14" s="4">
        <v>1</v>
      </c>
      <c r="I14" s="4">
        <v>1</v>
      </c>
      <c r="J14" s="4">
        <v>1</v>
      </c>
      <c r="K14" s="4" t="s">
        <v>30</v>
      </c>
      <c r="L14" s="4">
        <v>1034.03</v>
      </c>
      <c r="M14" s="4">
        <v>1034.03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45238.0000115741</v>
      </c>
      <c r="S14" s="6">
        <v>45314</v>
      </c>
      <c r="T14" s="4" t="s">
        <v>34</v>
      </c>
      <c r="U14" s="4">
        <v>1034.03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45310</v>
      </c>
      <c r="G15" s="6">
        <v>45311</v>
      </c>
      <c r="H15" s="4">
        <v>1</v>
      </c>
      <c r="I15" s="4">
        <v>1</v>
      </c>
      <c r="J15" s="4">
        <v>1</v>
      </c>
      <c r="K15" s="4" t="s">
        <v>30</v>
      </c>
      <c r="L15" s="4">
        <v>1034.03</v>
      </c>
      <c r="M15" s="4">
        <v>1034.03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45238.0000115741</v>
      </c>
      <c r="S15" s="6">
        <v>45314</v>
      </c>
      <c r="T15" s="4" t="s">
        <v>34</v>
      </c>
      <c r="U15" s="4">
        <v>1034.03</v>
      </c>
      <c r="V15" s="4">
        <v>0</v>
      </c>
      <c r="W15" s="4">
        <v>0</v>
      </c>
      <c r="X15" s="4" t="s">
        <v>83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45310</v>
      </c>
      <c r="G16" s="6">
        <v>45311</v>
      </c>
      <c r="H16" s="4">
        <v>3</v>
      </c>
      <c r="I16" s="4">
        <v>1</v>
      </c>
      <c r="J16" s="4">
        <v>3</v>
      </c>
      <c r="K16" s="4" t="s">
        <v>30</v>
      </c>
      <c r="L16" s="4">
        <v>962.52</v>
      </c>
      <c r="M16" s="4">
        <v>962.52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45240.0000115741</v>
      </c>
      <c r="S16" s="6">
        <v>45314</v>
      </c>
      <c r="T16" s="4" t="s">
        <v>34</v>
      </c>
      <c r="U16" s="4">
        <v>962.52</v>
      </c>
      <c r="V16" s="4">
        <v>0</v>
      </c>
      <c r="W16" s="4">
        <v>0</v>
      </c>
      <c r="X16" s="4" t="s">
        <v>88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45308</v>
      </c>
      <c r="G17" s="6">
        <v>45311</v>
      </c>
      <c r="H17" s="4">
        <v>1</v>
      </c>
      <c r="I17" s="4">
        <v>3</v>
      </c>
      <c r="J17" s="4">
        <v>3</v>
      </c>
      <c r="K17" s="4" t="s">
        <v>30</v>
      </c>
      <c r="L17" s="4">
        <v>2459.18</v>
      </c>
      <c r="M17" s="4">
        <v>2459.18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45242</v>
      </c>
      <c r="S17" s="6">
        <v>45314</v>
      </c>
      <c r="T17" s="4" t="s">
        <v>34</v>
      </c>
      <c r="U17" s="4">
        <v>2459.18</v>
      </c>
      <c r="V17" s="4">
        <v>0</v>
      </c>
      <c r="W17" s="4">
        <v>0</v>
      </c>
      <c r="X17" s="4" t="s">
        <v>94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45307</v>
      </c>
      <c r="G18" s="6">
        <v>45311</v>
      </c>
      <c r="H18" s="4">
        <v>2</v>
      </c>
      <c r="I18" s="4">
        <v>4</v>
      </c>
      <c r="J18" s="4">
        <v>8</v>
      </c>
      <c r="K18" s="4" t="s">
        <v>30</v>
      </c>
      <c r="L18" s="4">
        <v>3157.92</v>
      </c>
      <c r="M18" s="4">
        <v>3157.92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45246</v>
      </c>
      <c r="S18" s="6">
        <v>45314</v>
      </c>
      <c r="T18" s="4" t="s">
        <v>34</v>
      </c>
      <c r="U18" s="4">
        <v>3157.92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45310</v>
      </c>
      <c r="G19" s="6">
        <v>45311</v>
      </c>
      <c r="H19" s="4">
        <v>2</v>
      </c>
      <c r="I19" s="4">
        <v>1</v>
      </c>
      <c r="J19" s="4">
        <v>2</v>
      </c>
      <c r="K19" s="4" t="s">
        <v>30</v>
      </c>
      <c r="L19" s="4">
        <v>1128.32</v>
      </c>
      <c r="M19" s="4">
        <v>1128.32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45252</v>
      </c>
      <c r="S19" s="6">
        <v>45314</v>
      </c>
      <c r="T19" s="4" t="s">
        <v>34</v>
      </c>
      <c r="U19" s="4">
        <v>1128.32</v>
      </c>
      <c r="V19" s="4">
        <v>0</v>
      </c>
      <c r="W19" s="4">
        <v>0</v>
      </c>
      <c r="X19" s="4" t="s">
        <v>105</v>
      </c>
      <c r="Y19" s="4" t="s">
        <v>106</v>
      </c>
    </row>
    <row r="20" s="4" customFormat="1" spans="1:25">
      <c r="A20" s="4" t="s">
        <v>101</v>
      </c>
      <c r="B20" s="4" t="s">
        <v>26</v>
      </c>
      <c r="C20" s="4" t="s">
        <v>48</v>
      </c>
      <c r="D20" s="4" t="s">
        <v>102</v>
      </c>
      <c r="E20" s="4" t="s">
        <v>103</v>
      </c>
      <c r="F20" s="6">
        <v>45310</v>
      </c>
      <c r="G20" s="6">
        <v>45311</v>
      </c>
      <c r="H20" s="4">
        <v>2</v>
      </c>
      <c r="I20" s="4">
        <v>1</v>
      </c>
      <c r="J20" s="4">
        <v>2</v>
      </c>
      <c r="K20" s="4" t="s">
        <v>30</v>
      </c>
      <c r="L20" s="4">
        <v>-1128.32</v>
      </c>
      <c r="M20" s="4">
        <v>-1128.32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45252</v>
      </c>
      <c r="S20" s="6">
        <v>45314</v>
      </c>
      <c r="T20" s="4" t="s">
        <v>34</v>
      </c>
      <c r="U20" s="4">
        <v>-1128.32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45305</v>
      </c>
      <c r="G21" s="6">
        <v>45311</v>
      </c>
      <c r="H21" s="4">
        <v>1</v>
      </c>
      <c r="I21" s="4">
        <v>6</v>
      </c>
      <c r="J21" s="4">
        <v>6</v>
      </c>
      <c r="K21" s="4" t="s">
        <v>30</v>
      </c>
      <c r="L21" s="4">
        <v>3577.32</v>
      </c>
      <c r="M21" s="4">
        <v>3577.32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45253</v>
      </c>
      <c r="S21" s="6">
        <v>45314</v>
      </c>
      <c r="T21" s="4" t="s">
        <v>34</v>
      </c>
      <c r="U21" s="4">
        <v>3577.32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55</v>
      </c>
      <c r="B22" s="4" t="s">
        <v>26</v>
      </c>
      <c r="C22" s="4" t="s">
        <v>113</v>
      </c>
      <c r="D22" s="4" t="s">
        <v>56</v>
      </c>
      <c r="E22" s="4" t="s">
        <v>57</v>
      </c>
      <c r="F22" s="6">
        <v>45304</v>
      </c>
      <c r="G22" s="6">
        <v>45311</v>
      </c>
      <c r="H22" s="4">
        <v>1</v>
      </c>
      <c r="I22" s="4">
        <v>7</v>
      </c>
      <c r="J22" s="4">
        <v>7</v>
      </c>
      <c r="K22" s="4" t="s">
        <v>30</v>
      </c>
      <c r="L22" s="4">
        <v>-603.91</v>
      </c>
      <c r="M22" s="4">
        <v>-603.91</v>
      </c>
      <c r="N22" s="4" t="s">
        <v>58</v>
      </c>
      <c r="O22" s="4" t="s">
        <v>32</v>
      </c>
      <c r="P22" s="4" t="s">
        <v>33</v>
      </c>
      <c r="Q22" s="4">
        <v>0</v>
      </c>
      <c r="R22" s="7">
        <v>45233.6022337963</v>
      </c>
      <c r="S22" s="6">
        <v>45314</v>
      </c>
      <c r="T22" s="4"/>
      <c r="U22" s="4">
        <v>0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45310</v>
      </c>
      <c r="G23" s="6">
        <v>45311</v>
      </c>
      <c r="H23" s="4">
        <v>1</v>
      </c>
      <c r="I23" s="4">
        <v>1</v>
      </c>
      <c r="J23" s="4">
        <v>1</v>
      </c>
      <c r="K23" s="4" t="s">
        <v>30</v>
      </c>
      <c r="L23" s="4">
        <v>2240.19</v>
      </c>
      <c r="M23" s="4">
        <v>2240.19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45283.0000115741</v>
      </c>
      <c r="S23" s="6">
        <v>45314</v>
      </c>
      <c r="T23" s="4" t="s">
        <v>34</v>
      </c>
      <c r="U23" s="4">
        <v>2240.19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45310</v>
      </c>
      <c r="G24" s="6">
        <v>45311</v>
      </c>
      <c r="H24" s="4">
        <v>1</v>
      </c>
      <c r="I24" s="4">
        <v>1</v>
      </c>
      <c r="J24" s="4">
        <v>1</v>
      </c>
      <c r="K24" s="4" t="s">
        <v>30</v>
      </c>
      <c r="L24" s="4">
        <v>351.41</v>
      </c>
      <c r="M24" s="4">
        <v>351.41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45288</v>
      </c>
      <c r="S24" s="6">
        <v>45314</v>
      </c>
      <c r="T24" s="4" t="s">
        <v>34</v>
      </c>
      <c r="U24" s="4">
        <v>351.41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73</v>
      </c>
      <c r="B25" s="4" t="s">
        <v>26</v>
      </c>
      <c r="C25" s="4" t="s">
        <v>48</v>
      </c>
      <c r="D25" s="4" t="s">
        <v>74</v>
      </c>
      <c r="E25" s="4" t="s">
        <v>75</v>
      </c>
      <c r="F25" s="6">
        <v>45310</v>
      </c>
      <c r="G25" s="6">
        <v>45311</v>
      </c>
      <c r="H25" s="4">
        <v>1</v>
      </c>
      <c r="I25" s="4">
        <v>1</v>
      </c>
      <c r="J25" s="4">
        <v>1</v>
      </c>
      <c r="K25" s="4" t="s">
        <v>30</v>
      </c>
      <c r="L25" s="4">
        <v>-1034.03</v>
      </c>
      <c r="M25" s="4">
        <v>-1034.03</v>
      </c>
      <c r="N25" s="4" t="s">
        <v>76</v>
      </c>
      <c r="O25" s="4" t="s">
        <v>32</v>
      </c>
      <c r="P25" s="4" t="s">
        <v>33</v>
      </c>
      <c r="Q25" s="4">
        <v>0</v>
      </c>
      <c r="R25" s="7">
        <v>45238</v>
      </c>
      <c r="S25" s="6">
        <v>45314</v>
      </c>
      <c r="T25" s="4" t="s">
        <v>34</v>
      </c>
      <c r="U25" s="4">
        <v>-1034.03</v>
      </c>
      <c r="V25" s="4">
        <v>0</v>
      </c>
      <c r="W25" s="4">
        <v>0</v>
      </c>
      <c r="X25" s="4" t="s">
        <v>77</v>
      </c>
      <c r="Y25" s="4" t="s">
        <v>36</v>
      </c>
    </row>
    <row r="26" s="4" customFormat="1" spans="1:25">
      <c r="A26" s="4" t="s">
        <v>78</v>
      </c>
      <c r="B26" s="4" t="s">
        <v>26</v>
      </c>
      <c r="C26" s="4" t="s">
        <v>48</v>
      </c>
      <c r="D26" s="4" t="s">
        <v>74</v>
      </c>
      <c r="E26" s="4" t="s">
        <v>75</v>
      </c>
      <c r="F26" s="6">
        <v>45310</v>
      </c>
      <c r="G26" s="6">
        <v>45311</v>
      </c>
      <c r="H26" s="4">
        <v>1</v>
      </c>
      <c r="I26" s="4">
        <v>1</v>
      </c>
      <c r="J26" s="4">
        <v>1</v>
      </c>
      <c r="K26" s="4" t="s">
        <v>30</v>
      </c>
      <c r="L26" s="4">
        <v>-1034.03</v>
      </c>
      <c r="M26" s="4">
        <v>-1034.03</v>
      </c>
      <c r="N26" s="4" t="s">
        <v>79</v>
      </c>
      <c r="O26" s="4" t="s">
        <v>32</v>
      </c>
      <c r="P26" s="4" t="s">
        <v>33</v>
      </c>
      <c r="Q26" s="4">
        <v>0</v>
      </c>
      <c r="R26" s="7">
        <v>45238.0000115741</v>
      </c>
      <c r="S26" s="6">
        <v>45314</v>
      </c>
      <c r="T26" s="4" t="s">
        <v>34</v>
      </c>
      <c r="U26" s="4">
        <v>-1034.03</v>
      </c>
      <c r="V26" s="4">
        <v>0</v>
      </c>
      <c r="W26" s="4">
        <v>0</v>
      </c>
      <c r="X26" s="4" t="s">
        <v>80</v>
      </c>
      <c r="Y26" s="4" t="s">
        <v>36</v>
      </c>
    </row>
    <row r="27" s="4" customFormat="1" spans="1:25">
      <c r="A27" s="4" t="s">
        <v>81</v>
      </c>
      <c r="B27" s="4" t="s">
        <v>26</v>
      </c>
      <c r="C27" s="4" t="s">
        <v>48</v>
      </c>
      <c r="D27" s="4" t="s">
        <v>74</v>
      </c>
      <c r="E27" s="4" t="s">
        <v>75</v>
      </c>
      <c r="F27" s="6">
        <v>45310</v>
      </c>
      <c r="G27" s="6">
        <v>45311</v>
      </c>
      <c r="H27" s="4">
        <v>1</v>
      </c>
      <c r="I27" s="4">
        <v>1</v>
      </c>
      <c r="J27" s="4">
        <v>1</v>
      </c>
      <c r="K27" s="4" t="s">
        <v>30</v>
      </c>
      <c r="L27" s="4">
        <v>-1034.03</v>
      </c>
      <c r="M27" s="4">
        <v>-1034.03</v>
      </c>
      <c r="N27" s="4" t="s">
        <v>82</v>
      </c>
      <c r="O27" s="4" t="s">
        <v>32</v>
      </c>
      <c r="P27" s="4" t="s">
        <v>33</v>
      </c>
      <c r="Q27" s="4">
        <v>0</v>
      </c>
      <c r="R27" s="7">
        <v>45238.0000115741</v>
      </c>
      <c r="S27" s="6">
        <v>45314</v>
      </c>
      <c r="T27" s="4" t="s">
        <v>34</v>
      </c>
      <c r="U27" s="4">
        <v>-1034.03</v>
      </c>
      <c r="V27" s="4">
        <v>0</v>
      </c>
      <c r="W27" s="4">
        <v>0</v>
      </c>
      <c r="X27" s="4" t="s">
        <v>83</v>
      </c>
      <c r="Y27" s="4" t="s">
        <v>36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128</v>
      </c>
      <c r="F28" s="6">
        <v>45305</v>
      </c>
      <c r="G28" s="6">
        <v>45311</v>
      </c>
      <c r="H28" s="4">
        <v>1</v>
      </c>
      <c r="I28" s="4">
        <v>6</v>
      </c>
      <c r="J28" s="4">
        <v>6</v>
      </c>
      <c r="K28" s="4" t="s">
        <v>30</v>
      </c>
      <c r="L28" s="4">
        <v>11829.42</v>
      </c>
      <c r="M28" s="4">
        <v>11829.42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45295</v>
      </c>
      <c r="S28" s="6">
        <v>45314</v>
      </c>
      <c r="T28" s="4" t="s">
        <v>34</v>
      </c>
      <c r="U28" s="4">
        <v>11829.42</v>
      </c>
      <c r="V28" s="4">
        <v>0</v>
      </c>
      <c r="W28" s="4">
        <v>0</v>
      </c>
      <c r="X28" s="4" t="s">
        <v>130</v>
      </c>
      <c r="Y28" s="4" t="s">
        <v>131</v>
      </c>
    </row>
    <row r="29" s="4" customFormat="1" spans="1:25">
      <c r="A29" s="4" t="s">
        <v>114</v>
      </c>
      <c r="B29" s="4" t="s">
        <v>26</v>
      </c>
      <c r="C29" s="4" t="s">
        <v>48</v>
      </c>
      <c r="D29" s="4" t="s">
        <v>115</v>
      </c>
      <c r="E29" s="4" t="s">
        <v>116</v>
      </c>
      <c r="F29" s="6">
        <v>45310</v>
      </c>
      <c r="G29" s="6">
        <v>45311</v>
      </c>
      <c r="H29" s="4">
        <v>1</v>
      </c>
      <c r="I29" s="4">
        <v>1</v>
      </c>
      <c r="J29" s="4">
        <v>1</v>
      </c>
      <c r="K29" s="4" t="s">
        <v>30</v>
      </c>
      <c r="L29" s="4">
        <v>-2240.19</v>
      </c>
      <c r="M29" s="4">
        <v>-2240.19</v>
      </c>
      <c r="N29" s="4" t="s">
        <v>117</v>
      </c>
      <c r="O29" s="4" t="s">
        <v>32</v>
      </c>
      <c r="P29" s="4" t="s">
        <v>33</v>
      </c>
      <c r="Q29" s="4">
        <v>0</v>
      </c>
      <c r="R29" s="7">
        <v>45283.0000115741</v>
      </c>
      <c r="S29" s="6">
        <v>45314</v>
      </c>
      <c r="T29" s="4" t="s">
        <v>34</v>
      </c>
      <c r="U29" s="4">
        <v>-2240.19</v>
      </c>
      <c r="V29" s="4">
        <v>0</v>
      </c>
      <c r="W29" s="4">
        <v>0</v>
      </c>
      <c r="X29" s="4" t="s">
        <v>118</v>
      </c>
      <c r="Y29" s="4" t="s">
        <v>119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115</v>
      </c>
      <c r="E30" s="4" t="s">
        <v>133</v>
      </c>
      <c r="F30" s="6">
        <v>45310</v>
      </c>
      <c r="G30" s="6">
        <v>45311</v>
      </c>
      <c r="H30" s="4">
        <v>1</v>
      </c>
      <c r="I30" s="4">
        <v>1</v>
      </c>
      <c r="J30" s="4">
        <v>1</v>
      </c>
      <c r="K30" s="4" t="s">
        <v>30</v>
      </c>
      <c r="L30" s="4">
        <v>1989.56</v>
      </c>
      <c r="M30" s="4">
        <v>1989.56</v>
      </c>
      <c r="N30" s="4" t="s">
        <v>134</v>
      </c>
      <c r="O30" s="4" t="s">
        <v>32</v>
      </c>
      <c r="P30" s="4" t="s">
        <v>33</v>
      </c>
      <c r="Q30" s="4">
        <v>0</v>
      </c>
      <c r="R30" s="7">
        <v>45302.0000115741</v>
      </c>
      <c r="S30" s="6">
        <v>45314</v>
      </c>
      <c r="T30" s="4" t="s">
        <v>34</v>
      </c>
      <c r="U30" s="4">
        <v>1989.56</v>
      </c>
      <c r="V30" s="4">
        <v>0</v>
      </c>
      <c r="W30" s="4">
        <v>0</v>
      </c>
      <c r="X30" s="4" t="s">
        <v>135</v>
      </c>
      <c r="Y30" s="4" t="s">
        <v>136</v>
      </c>
    </row>
    <row r="31" s="4" customFormat="1" spans="1:25">
      <c r="A31" s="4" t="s">
        <v>137</v>
      </c>
      <c r="B31" s="4" t="s">
        <v>26</v>
      </c>
      <c r="C31" s="4" t="s">
        <v>27</v>
      </c>
      <c r="D31" s="4" t="s">
        <v>138</v>
      </c>
      <c r="E31" s="4" t="s">
        <v>139</v>
      </c>
      <c r="F31" s="6">
        <v>45309</v>
      </c>
      <c r="G31" s="6">
        <v>45311</v>
      </c>
      <c r="H31" s="4">
        <v>4</v>
      </c>
      <c r="I31" s="4">
        <v>2</v>
      </c>
      <c r="J31" s="4">
        <v>8</v>
      </c>
      <c r="K31" s="4" t="s">
        <v>30</v>
      </c>
      <c r="L31" s="4">
        <v>12104</v>
      </c>
      <c r="M31" s="4">
        <v>12104</v>
      </c>
      <c r="N31" s="4" t="s">
        <v>140</v>
      </c>
      <c r="O31" s="4" t="s">
        <v>32</v>
      </c>
      <c r="P31" s="4" t="s">
        <v>33</v>
      </c>
      <c r="Q31" s="4">
        <v>0</v>
      </c>
      <c r="R31" s="7">
        <v>45283.0000115741</v>
      </c>
      <c r="S31" s="6">
        <v>45314</v>
      </c>
      <c r="T31" s="4" t="s">
        <v>34</v>
      </c>
      <c r="U31" s="4">
        <v>12104</v>
      </c>
      <c r="V31" s="4">
        <v>0</v>
      </c>
      <c r="W31" s="4">
        <v>0</v>
      </c>
      <c r="X31" s="4" t="s">
        <v>141</v>
      </c>
      <c r="Y31" s="4" t="s">
        <v>142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45310</v>
      </c>
      <c r="G32" s="6">
        <v>45311</v>
      </c>
      <c r="H32" s="4">
        <v>2</v>
      </c>
      <c r="I32" s="4">
        <v>1</v>
      </c>
      <c r="J32" s="4">
        <v>2</v>
      </c>
      <c r="K32" s="4" t="s">
        <v>30</v>
      </c>
      <c r="L32" s="4">
        <v>603.1</v>
      </c>
      <c r="M32" s="4">
        <v>603.1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45233.0000115741</v>
      </c>
      <c r="S32" s="6">
        <v>45314</v>
      </c>
      <c r="T32" s="4" t="s">
        <v>34</v>
      </c>
      <c r="U32" s="4">
        <v>603.1</v>
      </c>
      <c r="V32" s="4">
        <v>0</v>
      </c>
      <c r="W32" s="4">
        <v>0</v>
      </c>
      <c r="X32" s="4" t="s">
        <v>147</v>
      </c>
      <c r="Y32" s="4" t="s">
        <v>36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121</v>
      </c>
      <c r="E33" s="4" t="s">
        <v>122</v>
      </c>
      <c r="F33" s="6">
        <v>45307</v>
      </c>
      <c r="G33" s="6">
        <v>45311</v>
      </c>
      <c r="H33" s="4">
        <v>1</v>
      </c>
      <c r="I33" s="4">
        <v>4</v>
      </c>
      <c r="J33" s="4">
        <v>4</v>
      </c>
      <c r="K33" s="4" t="s">
        <v>30</v>
      </c>
      <c r="L33" s="4">
        <v>1436.03</v>
      </c>
      <c r="M33" s="4">
        <v>1436.03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45306</v>
      </c>
      <c r="S33" s="6">
        <v>45314</v>
      </c>
      <c r="T33" s="4" t="s">
        <v>34</v>
      </c>
      <c r="U33" s="4">
        <v>1436.03</v>
      </c>
      <c r="V33" s="4">
        <v>0</v>
      </c>
      <c r="W33" s="4">
        <v>0</v>
      </c>
      <c r="X33" s="4" t="s">
        <v>150</v>
      </c>
      <c r="Y33" s="4" t="s">
        <v>151</v>
      </c>
    </row>
    <row r="34" s="4" customFormat="1" spans="1:25">
      <c r="A34" s="4" t="s">
        <v>55</v>
      </c>
      <c r="B34" s="4" t="s">
        <v>26</v>
      </c>
      <c r="C34" s="4" t="s">
        <v>152</v>
      </c>
      <c r="D34" s="4" t="s">
        <v>56</v>
      </c>
      <c r="E34" s="4" t="s">
        <v>57</v>
      </c>
      <c r="F34" s="6">
        <v>45304</v>
      </c>
      <c r="G34" s="6">
        <v>45311</v>
      </c>
      <c r="H34" s="4">
        <v>1</v>
      </c>
      <c r="I34" s="4">
        <v>7</v>
      </c>
      <c r="J34" s="4">
        <v>7</v>
      </c>
      <c r="K34" s="4" t="s">
        <v>30</v>
      </c>
      <c r="L34" s="4">
        <v>603.91</v>
      </c>
      <c r="M34" s="4">
        <v>603.91</v>
      </c>
      <c r="N34" s="4" t="s">
        <v>58</v>
      </c>
      <c r="O34" s="4" t="s">
        <v>32</v>
      </c>
      <c r="P34" s="4" t="s">
        <v>33</v>
      </c>
      <c r="Q34" s="4">
        <v>0</v>
      </c>
      <c r="R34" s="7">
        <v>45233.6022337963</v>
      </c>
      <c r="S34" s="6">
        <v>45314</v>
      </c>
      <c r="T34" s="4"/>
      <c r="U34" s="4">
        <v>0</v>
      </c>
      <c r="V34" s="4">
        <v>0</v>
      </c>
      <c r="W34" s="4">
        <v>0</v>
      </c>
      <c r="X34" s="4" t="s">
        <v>36</v>
      </c>
      <c r="Y3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C3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999225618490849</v>
      </c>
      <c r="B2" s="6">
        <v>45310</v>
      </c>
      <c r="C2" s="6">
        <v>45311</v>
      </c>
      <c r="D2" s="4">
        <v>1348.85</v>
      </c>
      <c r="E2" s="4" t="str">
        <f>VLOOKUP(A2,HOP!A:L,12,0)</f>
        <v>1348.85</v>
      </c>
      <c r="F2" s="4" t="str">
        <f>VLOOKUP(A2,HOP!A:C,3,0)</f>
        <v>3691800</v>
      </c>
      <c r="G2" s="4">
        <f>D2-E2</f>
        <v>0</v>
      </c>
      <c r="H2" s="4" t="str">
        <f>$H$1&amp;F2</f>
        <v>，3691800</v>
      </c>
      <c r="I2" s="4" t="str">
        <f>VLOOKUP(A2,HOP!A:U,21,0)</f>
        <v>直连</v>
      </c>
    </row>
    <row r="3" s="4" customFormat="1" spans="1:9">
      <c r="A3" s="5">
        <v>999226673096420</v>
      </c>
      <c r="B3" s="6">
        <v>45309</v>
      </c>
      <c r="C3" s="6">
        <v>45311</v>
      </c>
      <c r="D3" s="4">
        <v>1359.2</v>
      </c>
      <c r="E3" s="4" t="str">
        <f>VLOOKUP(A3,HOP!A:L,12,0)</f>
        <v>1359.20</v>
      </c>
      <c r="F3" s="4" t="str">
        <f>VLOOKUP(A3,HOP!A:C,3,0)</f>
        <v>3898039</v>
      </c>
      <c r="G3" s="4">
        <f t="shared" ref="G3:G24" si="0">D3-E3</f>
        <v>0</v>
      </c>
      <c r="H3" s="4" t="str">
        <f t="shared" ref="H3:H24" si="1">$H$1&amp;F3</f>
        <v>，3898039</v>
      </c>
      <c r="I3" s="4" t="str">
        <f>VLOOKUP(A3,HOP!A:U,21,0)</f>
        <v>直连</v>
      </c>
    </row>
    <row r="4" s="4" customFormat="1" hidden="1" spans="1:9">
      <c r="A4" s="5">
        <v>999226751498190</v>
      </c>
      <c r="B4" s="6">
        <v>45309</v>
      </c>
      <c r="C4" s="6">
        <v>45311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999228291163334</v>
      </c>
      <c r="B5" s="6">
        <v>45307</v>
      </c>
      <c r="C5" s="6">
        <v>45311</v>
      </c>
      <c r="D5" s="4">
        <v>4118.44</v>
      </c>
      <c r="E5" s="4" t="str">
        <f>VLOOKUP(A5,HOP!A:L,12,0)</f>
        <v>4118.44</v>
      </c>
      <c r="F5" s="4" t="str">
        <f>VLOOKUP(A5,HOP!A:C,3,0)</f>
        <v>4179914</v>
      </c>
      <c r="G5" s="4">
        <f t="shared" si="0"/>
        <v>0</v>
      </c>
      <c r="H5" s="4" t="str">
        <f t="shared" si="1"/>
        <v>，4179914</v>
      </c>
      <c r="I5" s="4" t="str">
        <f>VLOOKUP(A5,HOP!A:U,21,0)</f>
        <v>直连</v>
      </c>
    </row>
    <row r="6" s="4" customFormat="1" hidden="1" spans="1:9">
      <c r="A6" s="5">
        <v>999228297109402</v>
      </c>
      <c r="B6" s="6">
        <v>45304</v>
      </c>
      <c r="C6" s="6">
        <v>45311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999228320457928</v>
      </c>
      <c r="B7" s="6">
        <v>45304</v>
      </c>
      <c r="C7" s="6">
        <v>45311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999228341608886</v>
      </c>
      <c r="B8" s="6">
        <v>45310</v>
      </c>
      <c r="C8" s="6">
        <v>45311</v>
      </c>
      <c r="D8" s="4">
        <v>793.23</v>
      </c>
      <c r="E8" s="4" t="str">
        <f>VLOOKUP(A8,HOP!A:L,12,0)</f>
        <v>793.23</v>
      </c>
      <c r="F8" s="4" t="str">
        <f>VLOOKUP(A8,HOP!A:C,3,0)</f>
        <v>4205000</v>
      </c>
      <c r="G8" s="4">
        <f t="shared" si="0"/>
        <v>0</v>
      </c>
      <c r="H8" s="4" t="str">
        <f t="shared" si="1"/>
        <v>，4205000</v>
      </c>
      <c r="I8" s="4" t="str">
        <f>VLOOKUP(A8,HOP!A:U,21,0)</f>
        <v>直连</v>
      </c>
    </row>
    <row r="9" s="4" customFormat="1" spans="1:9">
      <c r="A9" s="5">
        <v>999228341632126</v>
      </c>
      <c r="B9" s="6">
        <v>45310</v>
      </c>
      <c r="C9" s="6">
        <v>45311</v>
      </c>
      <c r="D9" s="4">
        <v>793.23</v>
      </c>
      <c r="E9" s="4" t="str">
        <f>VLOOKUP(A9,HOP!A:L,12,0)</f>
        <v>793.23</v>
      </c>
      <c r="F9" s="4" t="str">
        <f>VLOOKUP(A9,HOP!A:C,3,0)</f>
        <v>4205231</v>
      </c>
      <c r="G9" s="4">
        <f t="shared" si="0"/>
        <v>0</v>
      </c>
      <c r="H9" s="4" t="str">
        <f t="shared" si="1"/>
        <v>，4205231</v>
      </c>
      <c r="I9" s="4" t="str">
        <f>VLOOKUP(A9,HOP!A:U,21,0)</f>
        <v>直连</v>
      </c>
    </row>
    <row r="10" s="4" customFormat="1" hidden="1" spans="1:9">
      <c r="A10" s="5">
        <v>999228367446506</v>
      </c>
      <c r="B10" s="6">
        <v>45310</v>
      </c>
      <c r="C10" s="6">
        <v>45311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999228367638023</v>
      </c>
      <c r="B11" s="6">
        <v>45310</v>
      </c>
      <c r="C11" s="6">
        <v>45311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999228367659121</v>
      </c>
      <c r="B12" s="6">
        <v>45310</v>
      </c>
      <c r="C12" s="6">
        <v>45311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999228404899959</v>
      </c>
      <c r="B13" s="6">
        <v>45310</v>
      </c>
      <c r="C13" s="6">
        <v>45311</v>
      </c>
      <c r="D13" s="4">
        <v>962.52</v>
      </c>
      <c r="E13" s="4" t="str">
        <f>VLOOKUP(A13,HOP!A:L,12,0)</f>
        <v>962.52</v>
      </c>
      <c r="F13" s="4" t="str">
        <f>VLOOKUP(A13,HOP!A:C,3,0)</f>
        <v>4231572</v>
      </c>
      <c r="G13" s="4">
        <f t="shared" si="0"/>
        <v>0</v>
      </c>
      <c r="H13" s="4" t="str">
        <f t="shared" si="1"/>
        <v>，4231572</v>
      </c>
      <c r="I13" s="4" t="str">
        <f>VLOOKUP(A13,HOP!A:U,21,0)</f>
        <v>直连</v>
      </c>
    </row>
    <row r="14" s="4" customFormat="1" spans="1:9">
      <c r="A14" s="5">
        <v>999228441629433</v>
      </c>
      <c r="B14" s="6">
        <v>45308</v>
      </c>
      <c r="C14" s="6">
        <v>45311</v>
      </c>
      <c r="D14" s="4">
        <v>2459.18</v>
      </c>
      <c r="E14" s="4" t="str">
        <f>VLOOKUP(A14,HOP!A:L,12,0)</f>
        <v>2459.18</v>
      </c>
      <c r="F14" s="4" t="str">
        <f>VLOOKUP(A14,HOP!A:C,3,0)</f>
        <v>4241977</v>
      </c>
      <c r="G14" s="4">
        <f t="shared" si="0"/>
        <v>0</v>
      </c>
      <c r="H14" s="4" t="str">
        <f t="shared" si="1"/>
        <v>，4241977</v>
      </c>
      <c r="I14" s="4" t="str">
        <f>VLOOKUP(A14,HOP!A:U,21,0)</f>
        <v>直连</v>
      </c>
    </row>
    <row r="15" s="4" customFormat="1" spans="1:9">
      <c r="A15" s="5">
        <v>28503996325</v>
      </c>
      <c r="B15" s="6">
        <v>45307</v>
      </c>
      <c r="C15" s="6">
        <v>45311</v>
      </c>
      <c r="D15" s="4">
        <v>3157.92</v>
      </c>
      <c r="E15" s="4" t="str">
        <f>VLOOKUP(A15,HOP!A:L,12,0)</f>
        <v>3157.92</v>
      </c>
      <c r="F15" s="4" t="str">
        <f>VLOOKUP(A15,HOP!A:C,3,0)</f>
        <v>4267139</v>
      </c>
      <c r="G15" s="4">
        <f t="shared" si="0"/>
        <v>0</v>
      </c>
      <c r="H15" s="4" t="str">
        <f t="shared" si="1"/>
        <v>，4267139</v>
      </c>
      <c r="I15" s="4" t="str">
        <f>VLOOKUP(A15,HOP!A:U,21,0)</f>
        <v>直连</v>
      </c>
    </row>
    <row r="16" s="4" customFormat="1" hidden="1" spans="1:9">
      <c r="A16" s="5">
        <v>999228575315421</v>
      </c>
      <c r="B16" s="6">
        <v>45310</v>
      </c>
      <c r="C16" s="6">
        <v>45311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999228604120921</v>
      </c>
      <c r="B17" s="6">
        <v>45305</v>
      </c>
      <c r="C17" s="6">
        <v>45311</v>
      </c>
      <c r="D17" s="4">
        <v>3577.32</v>
      </c>
      <c r="E17" s="4" t="str">
        <f>VLOOKUP(A17,HOP!A:L,12,0)</f>
        <v>3577.32</v>
      </c>
      <c r="F17" s="4" t="str">
        <f>VLOOKUP(A17,HOP!A:C,3,0)</f>
        <v>4312819</v>
      </c>
      <c r="G17" s="4">
        <f t="shared" si="0"/>
        <v>0</v>
      </c>
      <c r="H17" s="4" t="str">
        <f t="shared" si="1"/>
        <v>，4312819</v>
      </c>
      <c r="I17" s="4" t="str">
        <f>VLOOKUP(A17,HOP!A:U,21,0)</f>
        <v>直连</v>
      </c>
    </row>
    <row r="18" s="4" customFormat="1" hidden="1" spans="1:9">
      <c r="A18" s="5">
        <v>999229421890851</v>
      </c>
      <c r="B18" s="6">
        <v>45310</v>
      </c>
      <c r="C18" s="6">
        <v>45311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999229439662011</v>
      </c>
      <c r="B19" s="6">
        <v>45310</v>
      </c>
      <c r="C19" s="6">
        <v>45311</v>
      </c>
      <c r="D19" s="4">
        <v>351.41</v>
      </c>
      <c r="E19" s="4" t="str">
        <f>VLOOKUP(A19,HOP!A:L,12,0)</f>
        <v>351.41</v>
      </c>
      <c r="F19" s="4" t="str">
        <f>VLOOKUP(A19,HOP!A:C,3,0)</f>
        <v>4507729</v>
      </c>
      <c r="G19" s="4">
        <f t="shared" si="0"/>
        <v>0</v>
      </c>
      <c r="H19" s="4" t="str">
        <f t="shared" si="1"/>
        <v>，4507729</v>
      </c>
      <c r="I19" s="4" t="str">
        <f>VLOOKUP(A19,HOP!A:U,21,0)</f>
        <v>直采</v>
      </c>
    </row>
    <row r="20" s="4" customFormat="1" spans="1:9">
      <c r="A20" s="5">
        <v>999229466752323</v>
      </c>
      <c r="B20" s="6">
        <v>45305</v>
      </c>
      <c r="C20" s="6">
        <v>45311</v>
      </c>
      <c r="D20" s="4">
        <v>11829.42</v>
      </c>
      <c r="E20" s="4" t="str">
        <f>VLOOKUP(A20,HOP!A:L,12,0)</f>
        <v>11829.42</v>
      </c>
      <c r="F20" s="4" t="str">
        <f>VLOOKUP(A20,HOP!A:C,3,0)</f>
        <v>4544306</v>
      </c>
      <c r="G20" s="4">
        <f t="shared" si="0"/>
        <v>0</v>
      </c>
      <c r="H20" s="4" t="str">
        <f t="shared" si="1"/>
        <v>，4544306</v>
      </c>
      <c r="I20" s="4" t="str">
        <f>VLOOKUP(A20,HOP!A:U,21,0)</f>
        <v>直连</v>
      </c>
    </row>
    <row r="21" s="4" customFormat="1" spans="1:9">
      <c r="A21" s="5">
        <v>999229612133636</v>
      </c>
      <c r="B21" s="6">
        <v>45310</v>
      </c>
      <c r="C21" s="6">
        <v>45311</v>
      </c>
      <c r="D21" s="4">
        <v>1989.56</v>
      </c>
      <c r="E21" s="4" t="str">
        <f>VLOOKUP(A21,HOP!A:L,12,0)</f>
        <v>1989.56</v>
      </c>
      <c r="F21" s="4" t="str">
        <f>VLOOKUP(A21,HOP!A:C,3,0)</f>
        <v>4581711</v>
      </c>
      <c r="G21" s="4">
        <f t="shared" si="0"/>
        <v>0</v>
      </c>
      <c r="H21" s="4" t="str">
        <f t="shared" si="1"/>
        <v>，4581711</v>
      </c>
      <c r="I21" s="4" t="str">
        <f>VLOOKUP(A21,HOP!A:U,21,0)</f>
        <v>直采</v>
      </c>
    </row>
    <row r="22" s="4" customFormat="1" spans="1:9">
      <c r="A22" s="5">
        <v>999229421512663</v>
      </c>
      <c r="B22" s="6">
        <v>45309</v>
      </c>
      <c r="C22" s="6">
        <v>45311</v>
      </c>
      <c r="D22" s="4">
        <v>12104</v>
      </c>
      <c r="E22" s="4" t="str">
        <f>VLOOKUP(A22,HOP!A:L,12,0)</f>
        <v>12104.00</v>
      </c>
      <c r="F22" s="4" t="str">
        <f>VLOOKUP(A22,HOP!A:C,3,0)</f>
        <v>4483281</v>
      </c>
      <c r="G22" s="4">
        <f t="shared" si="0"/>
        <v>0</v>
      </c>
      <c r="H22" s="4" t="str">
        <f t="shared" si="1"/>
        <v>，4483281</v>
      </c>
      <c r="I22" s="4" t="str">
        <f>VLOOKUP(A22,HOP!A:U,21,0)</f>
        <v>直连</v>
      </c>
    </row>
    <row r="23" s="4" customFormat="1" spans="1:9">
      <c r="A23" s="5">
        <v>999228311916540</v>
      </c>
      <c r="B23" s="6">
        <v>45310</v>
      </c>
      <c r="C23" s="6">
        <v>45311</v>
      </c>
      <c r="D23" s="4">
        <v>603.1</v>
      </c>
      <c r="E23" s="4" t="str">
        <f>VLOOKUP(A23,HOP!A:L,12,0)</f>
        <v>603.10</v>
      </c>
      <c r="F23" s="4" t="str">
        <f>VLOOKUP(A23,HOP!A:C,3,0)</f>
        <v>4187030</v>
      </c>
      <c r="G23" s="4">
        <f t="shared" si="0"/>
        <v>0</v>
      </c>
      <c r="H23" s="4" t="str">
        <f t="shared" si="1"/>
        <v>，4187030</v>
      </c>
      <c r="I23" s="4" t="str">
        <f>VLOOKUP(A23,HOP!A:U,21,0)</f>
        <v>直连</v>
      </c>
    </row>
    <row r="24" s="4" customFormat="1" spans="1:9">
      <c r="A24" s="5">
        <v>999229705780154</v>
      </c>
      <c r="B24" s="6">
        <v>45307</v>
      </c>
      <c r="C24" s="6">
        <v>45311</v>
      </c>
      <c r="D24" s="4">
        <v>1436.03</v>
      </c>
      <c r="E24" s="4" t="str">
        <f>VLOOKUP(A24,HOP!A:L,12,0)</f>
        <v>1436.03</v>
      </c>
      <c r="F24" s="4" t="str">
        <f>VLOOKUP(A24,HOP!A:C,3,0)</f>
        <v>4596600</v>
      </c>
      <c r="G24" s="4">
        <f t="shared" si="0"/>
        <v>0</v>
      </c>
      <c r="H24" s="4" t="str">
        <f t="shared" si="1"/>
        <v>，4596600</v>
      </c>
      <c r="I24" s="4" t="str">
        <f>VLOOKUP(A24,HOP!A:U,21,0)</f>
        <v>直采</v>
      </c>
    </row>
    <row r="26" spans="4:4">
      <c r="D26" s="4">
        <f>SUM(D2:D25)</f>
        <v>46883.41</v>
      </c>
    </row>
    <row r="28" spans="4:4">
      <c r="D28" s="4" t="s">
        <v>154</v>
      </c>
    </row>
    <row r="31" spans="1:3">
      <c r="A31" s="4" t="s">
        <v>155</v>
      </c>
      <c r="C31" s="4">
        <v>3777</v>
      </c>
    </row>
    <row r="32" spans="1:3">
      <c r="A32" s="4" t="s">
        <v>156</v>
      </c>
      <c r="C32" s="4">
        <v>43106.41</v>
      </c>
    </row>
    <row r="33" spans="1:3">
      <c r="A33" s="4" t="s">
        <v>157</v>
      </c>
      <c r="C33" s="4">
        <f>SUBTOTAL(9,C31:C32)</f>
        <v>46883.41</v>
      </c>
    </row>
  </sheetData>
  <autoFilter ref="A1:X24">
    <filterColumn colId="3">
      <filters>
        <filter val="603.1"/>
        <filter val="351.41"/>
        <filter val="1359.2"/>
        <filter val="962.52"/>
        <filter val="11829.42"/>
        <filter val="3157.92"/>
        <filter val="3577.32"/>
        <filter val="793.23"/>
        <filter val="1436.03"/>
        <filter val="12104"/>
        <filter val="4118.44"/>
        <filter val="1348.85"/>
        <filter val="1989.56"/>
        <filter val="2459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C46" sqref="C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  <c r="U1" s="2" t="s">
        <v>175</v>
      </c>
      <c r="V1" s="2" t="s">
        <v>176</v>
      </c>
    </row>
    <row r="2" s="1" customFormat="1" spans="1:22">
      <c r="A2" s="3">
        <v>999229705780154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184</v>
      </c>
      <c r="J2" s="1" t="s">
        <v>30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  <c r="U2" s="1" t="s">
        <v>193</v>
      </c>
      <c r="V2" s="1" t="s">
        <v>194</v>
      </c>
    </row>
    <row r="3" s="1" customFormat="1" spans="1:22">
      <c r="A3" s="3">
        <v>999229612133636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  <c r="G3" s="1" t="s">
        <v>182</v>
      </c>
      <c r="H3" s="1" t="s">
        <v>183</v>
      </c>
      <c r="I3" s="1" t="s">
        <v>200</v>
      </c>
      <c r="J3" s="1" t="s">
        <v>30</v>
      </c>
      <c r="K3" s="1" t="s">
        <v>201</v>
      </c>
      <c r="L3" s="1" t="s">
        <v>201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202</v>
      </c>
      <c r="S3" s="1" t="s">
        <v>191</v>
      </c>
      <c r="T3" s="1" t="s">
        <v>192</v>
      </c>
      <c r="U3" s="1" t="s">
        <v>193</v>
      </c>
      <c r="V3" s="1" t="s">
        <v>203</v>
      </c>
    </row>
    <row r="4" s="1" customFormat="1" spans="1:22">
      <c r="A4" s="3">
        <v>999229466752323</v>
      </c>
      <c r="B4" s="1" t="s">
        <v>204</v>
      </c>
      <c r="C4" s="1" t="s">
        <v>205</v>
      </c>
      <c r="D4" s="1" t="s">
        <v>206</v>
      </c>
      <c r="E4" s="1" t="s">
        <v>207</v>
      </c>
      <c r="F4" s="1" t="s">
        <v>208</v>
      </c>
      <c r="G4" s="1" t="s">
        <v>182</v>
      </c>
      <c r="H4" s="1" t="s">
        <v>183</v>
      </c>
      <c r="I4" s="1" t="s">
        <v>209</v>
      </c>
      <c r="J4" s="1" t="s">
        <v>30</v>
      </c>
      <c r="K4" s="1" t="s">
        <v>210</v>
      </c>
      <c r="L4" s="1" t="s">
        <v>210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189</v>
      </c>
      <c r="R4" s="1" t="s">
        <v>211</v>
      </c>
      <c r="S4" s="1" t="s">
        <v>191</v>
      </c>
      <c r="T4" s="1" t="s">
        <v>192</v>
      </c>
      <c r="U4" s="1" t="s">
        <v>212</v>
      </c>
      <c r="V4" s="1" t="s">
        <v>213</v>
      </c>
    </row>
    <row r="5" s="1" customFormat="1" spans="1:22">
      <c r="A5" s="3">
        <v>999229439662011</v>
      </c>
      <c r="B5" s="1" t="s">
        <v>214</v>
      </c>
      <c r="C5" s="1" t="s">
        <v>215</v>
      </c>
      <c r="D5" s="1" t="s">
        <v>179</v>
      </c>
      <c r="E5" s="1" t="s">
        <v>216</v>
      </c>
      <c r="F5" s="1" t="s">
        <v>199</v>
      </c>
      <c r="G5" s="1" t="s">
        <v>182</v>
      </c>
      <c r="H5" s="1" t="s">
        <v>183</v>
      </c>
      <c r="I5" s="1" t="s">
        <v>217</v>
      </c>
      <c r="J5" s="1" t="s">
        <v>30</v>
      </c>
      <c r="K5" s="1" t="s">
        <v>218</v>
      </c>
      <c r="L5" s="1" t="s">
        <v>218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189</v>
      </c>
      <c r="R5" s="1" t="s">
        <v>219</v>
      </c>
      <c r="S5" s="1" t="s">
        <v>191</v>
      </c>
      <c r="T5" s="1" t="s">
        <v>192</v>
      </c>
      <c r="U5" s="1" t="s">
        <v>193</v>
      </c>
      <c r="V5" s="1" t="s">
        <v>194</v>
      </c>
    </row>
    <row r="6" s="1" customFormat="1" spans="1:22">
      <c r="A6" s="3">
        <v>999229421512663</v>
      </c>
      <c r="B6" s="1" t="s">
        <v>220</v>
      </c>
      <c r="C6" s="1" t="s">
        <v>221</v>
      </c>
      <c r="D6" s="1" t="s">
        <v>222</v>
      </c>
      <c r="E6" s="1" t="s">
        <v>223</v>
      </c>
      <c r="F6" s="1" t="s">
        <v>224</v>
      </c>
      <c r="G6" s="1" t="s">
        <v>182</v>
      </c>
      <c r="H6" s="1" t="s">
        <v>183</v>
      </c>
      <c r="I6" s="1" t="s">
        <v>225</v>
      </c>
      <c r="J6" s="1" t="s">
        <v>30</v>
      </c>
      <c r="K6" s="1" t="s">
        <v>226</v>
      </c>
      <c r="L6" s="1" t="s">
        <v>226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189</v>
      </c>
      <c r="R6" s="1" t="s">
        <v>227</v>
      </c>
      <c r="S6" s="1" t="s">
        <v>191</v>
      </c>
      <c r="T6" s="1" t="s">
        <v>192</v>
      </c>
      <c r="U6" s="1" t="s">
        <v>212</v>
      </c>
      <c r="V6" s="1" t="s">
        <v>213</v>
      </c>
    </row>
    <row r="7" s="1" customFormat="1" spans="1:22">
      <c r="A7" s="3">
        <v>999228604120921</v>
      </c>
      <c r="B7" s="1" t="s">
        <v>228</v>
      </c>
      <c r="C7" s="1" t="s">
        <v>229</v>
      </c>
      <c r="D7" s="1" t="s">
        <v>230</v>
      </c>
      <c r="E7" s="1" t="s">
        <v>231</v>
      </c>
      <c r="F7" s="1" t="s">
        <v>208</v>
      </c>
      <c r="G7" s="1" t="s">
        <v>182</v>
      </c>
      <c r="H7" s="1" t="s">
        <v>183</v>
      </c>
      <c r="I7" s="1" t="s">
        <v>232</v>
      </c>
      <c r="J7" s="1" t="s">
        <v>30</v>
      </c>
      <c r="K7" s="1" t="s">
        <v>233</v>
      </c>
      <c r="L7" s="1" t="s">
        <v>233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189</v>
      </c>
      <c r="R7" s="1" t="s">
        <v>234</v>
      </c>
      <c r="S7" s="1" t="s">
        <v>191</v>
      </c>
      <c r="T7" s="1" t="s">
        <v>192</v>
      </c>
      <c r="U7" s="1" t="s">
        <v>212</v>
      </c>
      <c r="V7" s="1" t="s">
        <v>235</v>
      </c>
    </row>
    <row r="8" s="1" customFormat="1" spans="1:22">
      <c r="A8" s="3">
        <v>28503996325</v>
      </c>
      <c r="B8" s="1" t="s">
        <v>236</v>
      </c>
      <c r="C8" s="1" t="s">
        <v>237</v>
      </c>
      <c r="D8" s="1" t="s">
        <v>238</v>
      </c>
      <c r="E8" s="1" t="s">
        <v>239</v>
      </c>
      <c r="F8" s="1" t="s">
        <v>181</v>
      </c>
      <c r="G8" s="1" t="s">
        <v>182</v>
      </c>
      <c r="H8" s="1" t="s">
        <v>183</v>
      </c>
      <c r="I8" s="1" t="s">
        <v>240</v>
      </c>
      <c r="J8" s="1" t="s">
        <v>30</v>
      </c>
      <c r="K8" s="1" t="s">
        <v>241</v>
      </c>
      <c r="L8" s="1" t="s">
        <v>241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242</v>
      </c>
      <c r="S8" s="1" t="s">
        <v>191</v>
      </c>
      <c r="T8" s="1" t="s">
        <v>192</v>
      </c>
      <c r="U8" s="1" t="s">
        <v>212</v>
      </c>
      <c r="V8" s="1" t="s">
        <v>243</v>
      </c>
    </row>
    <row r="9" s="1" customFormat="1" spans="1:22">
      <c r="A9" s="3">
        <v>999228441629433</v>
      </c>
      <c r="B9" s="1" t="s">
        <v>244</v>
      </c>
      <c r="C9" s="1" t="s">
        <v>245</v>
      </c>
      <c r="D9" s="1" t="s">
        <v>246</v>
      </c>
      <c r="E9" s="1" t="s">
        <v>247</v>
      </c>
      <c r="F9" s="1" t="s">
        <v>248</v>
      </c>
      <c r="G9" s="1" t="s">
        <v>182</v>
      </c>
      <c r="H9" s="1" t="s">
        <v>183</v>
      </c>
      <c r="I9" s="1" t="s">
        <v>249</v>
      </c>
      <c r="J9" s="1" t="s">
        <v>30</v>
      </c>
      <c r="K9" s="1" t="s">
        <v>250</v>
      </c>
      <c r="L9" s="1" t="s">
        <v>250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189</v>
      </c>
      <c r="R9" s="1" t="s">
        <v>251</v>
      </c>
      <c r="S9" s="1" t="s">
        <v>191</v>
      </c>
      <c r="T9" s="1" t="s">
        <v>192</v>
      </c>
      <c r="U9" s="1" t="s">
        <v>212</v>
      </c>
      <c r="V9" s="1" t="s">
        <v>252</v>
      </c>
    </row>
    <row r="10" s="1" customFormat="1" spans="1:22">
      <c r="A10" s="3">
        <v>999228404899959</v>
      </c>
      <c r="B10" s="1" t="s">
        <v>253</v>
      </c>
      <c r="C10" s="1" t="s">
        <v>254</v>
      </c>
      <c r="D10" s="1" t="s">
        <v>255</v>
      </c>
      <c r="E10" s="1" t="s">
        <v>256</v>
      </c>
      <c r="F10" s="1" t="s">
        <v>199</v>
      </c>
      <c r="G10" s="1" t="s">
        <v>182</v>
      </c>
      <c r="H10" s="1" t="s">
        <v>183</v>
      </c>
      <c r="I10" s="1" t="s">
        <v>257</v>
      </c>
      <c r="J10" s="1" t="s">
        <v>30</v>
      </c>
      <c r="K10" s="1" t="s">
        <v>258</v>
      </c>
      <c r="L10" s="1" t="s">
        <v>258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189</v>
      </c>
      <c r="R10" s="1" t="s">
        <v>259</v>
      </c>
      <c r="S10" s="1" t="s">
        <v>191</v>
      </c>
      <c r="T10" s="1" t="s">
        <v>192</v>
      </c>
      <c r="U10" s="1" t="s">
        <v>212</v>
      </c>
      <c r="V10" s="1" t="s">
        <v>260</v>
      </c>
    </row>
    <row r="11" s="1" customFormat="1" spans="1:22">
      <c r="A11" s="3">
        <v>999228341632126</v>
      </c>
      <c r="B11" s="1" t="s">
        <v>261</v>
      </c>
      <c r="C11" s="1" t="s">
        <v>262</v>
      </c>
      <c r="D11" s="1" t="s">
        <v>263</v>
      </c>
      <c r="E11" s="1" t="s">
        <v>264</v>
      </c>
      <c r="F11" s="1" t="s">
        <v>199</v>
      </c>
      <c r="G11" s="1" t="s">
        <v>182</v>
      </c>
      <c r="H11" s="1" t="s">
        <v>183</v>
      </c>
      <c r="I11" s="1" t="s">
        <v>265</v>
      </c>
      <c r="J11" s="1" t="s">
        <v>30</v>
      </c>
      <c r="K11" s="1" t="s">
        <v>266</v>
      </c>
      <c r="L11" s="1" t="s">
        <v>266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189</v>
      </c>
      <c r="R11" s="1" t="s">
        <v>267</v>
      </c>
      <c r="S11" s="1" t="s">
        <v>191</v>
      </c>
      <c r="T11" s="1" t="s">
        <v>192</v>
      </c>
      <c r="U11" s="1" t="s">
        <v>212</v>
      </c>
      <c r="V11" s="1" t="s">
        <v>252</v>
      </c>
    </row>
    <row r="12" s="1" customFormat="1" spans="1:22">
      <c r="A12" s="3">
        <v>999228341608886</v>
      </c>
      <c r="B12" s="1" t="s">
        <v>261</v>
      </c>
      <c r="C12" s="1" t="s">
        <v>268</v>
      </c>
      <c r="D12" s="1" t="s">
        <v>263</v>
      </c>
      <c r="E12" s="1" t="s">
        <v>269</v>
      </c>
      <c r="F12" s="1" t="s">
        <v>199</v>
      </c>
      <c r="G12" s="1" t="s">
        <v>182</v>
      </c>
      <c r="H12" s="1" t="s">
        <v>183</v>
      </c>
      <c r="I12" s="1" t="s">
        <v>265</v>
      </c>
      <c r="J12" s="1" t="s">
        <v>30</v>
      </c>
      <c r="K12" s="1" t="s">
        <v>266</v>
      </c>
      <c r="L12" s="1" t="s">
        <v>266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189</v>
      </c>
      <c r="R12" s="1" t="s">
        <v>270</v>
      </c>
      <c r="S12" s="1" t="s">
        <v>191</v>
      </c>
      <c r="T12" s="1" t="s">
        <v>192</v>
      </c>
      <c r="U12" s="1" t="s">
        <v>212</v>
      </c>
      <c r="V12" s="1" t="s">
        <v>252</v>
      </c>
    </row>
    <row r="13" s="1" customFormat="1" spans="1:22">
      <c r="A13" s="3">
        <v>999228311916540</v>
      </c>
      <c r="B13" s="1" t="s">
        <v>271</v>
      </c>
      <c r="C13" s="1" t="s">
        <v>272</v>
      </c>
      <c r="D13" s="1" t="s">
        <v>273</v>
      </c>
      <c r="E13" s="1" t="s">
        <v>274</v>
      </c>
      <c r="F13" s="1" t="s">
        <v>199</v>
      </c>
      <c r="G13" s="1" t="s">
        <v>182</v>
      </c>
      <c r="H13" s="1" t="s">
        <v>183</v>
      </c>
      <c r="I13" s="1" t="s">
        <v>275</v>
      </c>
      <c r="J13" s="1" t="s">
        <v>30</v>
      </c>
      <c r="K13" s="1" t="s">
        <v>276</v>
      </c>
      <c r="L13" s="1" t="s">
        <v>276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189</v>
      </c>
      <c r="R13" s="1" t="s">
        <v>277</v>
      </c>
      <c r="S13" s="1" t="s">
        <v>191</v>
      </c>
      <c r="T13" s="1" t="s">
        <v>192</v>
      </c>
      <c r="U13" s="1" t="s">
        <v>212</v>
      </c>
      <c r="V13" s="1" t="s">
        <v>278</v>
      </c>
    </row>
    <row r="14" s="1" customFormat="1" spans="1:22">
      <c r="A14" s="3">
        <v>999228291163334</v>
      </c>
      <c r="B14" s="1" t="s">
        <v>279</v>
      </c>
      <c r="C14" s="1" t="s">
        <v>280</v>
      </c>
      <c r="D14" s="1" t="s">
        <v>281</v>
      </c>
      <c r="E14" s="1" t="s">
        <v>282</v>
      </c>
      <c r="F14" s="1" t="s">
        <v>181</v>
      </c>
      <c r="G14" s="1" t="s">
        <v>182</v>
      </c>
      <c r="H14" s="1" t="s">
        <v>183</v>
      </c>
      <c r="I14" s="1" t="s">
        <v>283</v>
      </c>
      <c r="J14" s="1" t="s">
        <v>30</v>
      </c>
      <c r="K14" s="1" t="s">
        <v>284</v>
      </c>
      <c r="L14" s="1" t="s">
        <v>284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189</v>
      </c>
      <c r="R14" s="1" t="s">
        <v>285</v>
      </c>
      <c r="S14" s="1" t="s">
        <v>191</v>
      </c>
      <c r="T14" s="1" t="s">
        <v>192</v>
      </c>
      <c r="U14" s="1" t="s">
        <v>212</v>
      </c>
      <c r="V14" s="1" t="s">
        <v>203</v>
      </c>
    </row>
    <row r="15" s="1" customFormat="1" spans="1:22">
      <c r="A15" s="3">
        <v>999226673096420</v>
      </c>
      <c r="B15" s="1" t="s">
        <v>286</v>
      </c>
      <c r="C15" s="1" t="s">
        <v>287</v>
      </c>
      <c r="D15" s="1" t="s">
        <v>288</v>
      </c>
      <c r="E15" s="1" t="s">
        <v>289</v>
      </c>
      <c r="F15" s="1" t="s">
        <v>224</v>
      </c>
      <c r="G15" s="1" t="s">
        <v>182</v>
      </c>
      <c r="H15" s="1" t="s">
        <v>183</v>
      </c>
      <c r="I15" s="1" t="s">
        <v>290</v>
      </c>
      <c r="J15" s="1" t="s">
        <v>30</v>
      </c>
      <c r="K15" s="1" t="s">
        <v>291</v>
      </c>
      <c r="L15" s="1" t="s">
        <v>291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189</v>
      </c>
      <c r="R15" s="1" t="s">
        <v>292</v>
      </c>
      <c r="S15" s="1" t="s">
        <v>191</v>
      </c>
      <c r="T15" s="1" t="s">
        <v>192</v>
      </c>
      <c r="U15" s="1" t="s">
        <v>212</v>
      </c>
      <c r="V15" s="1" t="s">
        <v>243</v>
      </c>
    </row>
    <row r="16" s="1" customFormat="1" spans="1:22">
      <c r="A16" s="3">
        <v>999225618490849</v>
      </c>
      <c r="B16" s="1" t="s">
        <v>293</v>
      </c>
      <c r="C16" s="1" t="s">
        <v>294</v>
      </c>
      <c r="D16" s="1" t="s">
        <v>295</v>
      </c>
      <c r="E16" s="1" t="s">
        <v>296</v>
      </c>
      <c r="F16" s="1" t="s">
        <v>199</v>
      </c>
      <c r="G16" s="1" t="s">
        <v>182</v>
      </c>
      <c r="H16" s="1" t="s">
        <v>183</v>
      </c>
      <c r="I16" s="1" t="s">
        <v>297</v>
      </c>
      <c r="J16" s="1" t="s">
        <v>30</v>
      </c>
      <c r="K16" s="1" t="s">
        <v>298</v>
      </c>
      <c r="L16" s="1" t="s">
        <v>298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189</v>
      </c>
      <c r="R16" s="1" t="s">
        <v>299</v>
      </c>
      <c r="S16" s="1" t="s">
        <v>191</v>
      </c>
      <c r="T16" s="1" t="s">
        <v>192</v>
      </c>
      <c r="U16" s="1" t="s">
        <v>212</v>
      </c>
      <c r="V16" s="1" t="s">
        <v>243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2024-01-23T01:51:20Z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A319752D12214A998D0707277BA28DFF_12</vt:lpwstr>
  </property>
</Properties>
</file>