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<sst xmlns="http://schemas.openxmlformats.org/spreadsheetml/2006/main" count="291" uniqueCount="134">
  <si>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</si>
  <si>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</si>
  <si>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</si>
  <si>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</si>
  <si>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</si>
  <si>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</si>
  <si>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</si>
  <si>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</si>
  <si>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</si>
  <si>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</si>
  <si>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</si>
  <si>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</si>
  <si>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</si>
  <si>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</si>
  <si>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</si>
  <si>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</si>
  <si>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</si>
  <si>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</si>
  <si>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</si>
  <si>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</si>
  <si>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</si>
  <si>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</si>
  <si>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</si>
  <si>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</si>
  <si>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</si>
  <si>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999228484096535	</t>
  </si>
  <si>
    <t>Ctrip</t>
  </si>
  <si>
    <t>正常</t>
  </si>
  <si>
    <t>[香港]历山酒店(Hotel Alexandra)(105646626)</t>
  </si>
  <si>
    <t>梅花客房 (城市景观)(至少提前5天预订)(至少连住2晚及以上)&lt;双人入住&gt;&lt;内宾&gt;&lt;无早&gt;</t>
  </si>
  <si>
    <t>CNY</t>
  </si>
  <si>
    <t>Li/Defu</t>
  </si>
  <si>
    <t>CA363240125CNY</t>
  </si>
  <si>
    <t>未提现</t>
  </si>
  <si>
    <t>携程开票</t>
  </si>
  <si>
    <t xml:space="preserve">4256451	</t>
  </si>
  <si>
    <t xml:space="preserve">	</t>
  </si>
  <si>
    <t xml:space="preserve">999229296541773	</t>
  </si>
  <si>
    <t>[香港]香港九龙酒店(The Kowloon Hotel)(9826444)</t>
  </si>
  <si>
    <t>高级房（双人床）(至少提前5天预订)(至少连住2晚及以上)&lt;双人入住&gt;&lt;内宾&gt;&lt;无早&gt;</t>
  </si>
  <si>
    <t>SO/JANNET HWASHENG</t>
  </si>
  <si>
    <t xml:space="preserve">4375968	</t>
  </si>
  <si>
    <t xml:space="preserve">999229338152726	</t>
  </si>
  <si>
    <t>豪华房(至少提前5天预订)(至少连住2晚及以上)&lt;双人入住&gt;&lt;内宾&gt;&lt;无早&gt;</t>
  </si>
  <si>
    <t>ZHAO/NA</t>
  </si>
  <si>
    <t xml:space="preserve">4392055	</t>
  </si>
  <si>
    <t xml:space="preserve">999229456401184	</t>
  </si>
  <si>
    <t>CHAN/YUKFU</t>
  </si>
  <si>
    <t xml:space="preserve">4530256	</t>
  </si>
  <si>
    <t>取消</t>
  </si>
  <si>
    <t xml:space="preserve">999229459771482	</t>
  </si>
  <si>
    <t>JIANG/QIHAN</t>
  </si>
  <si>
    <t xml:space="preserve">4534458	</t>
  </si>
  <si>
    <t xml:space="preserve">9134025	</t>
  </si>
  <si>
    <t xml:space="preserve">999229461044393	</t>
  </si>
  <si>
    <t>JIANG/ZHEDONG,GE/LING</t>
  </si>
  <si>
    <t xml:space="preserve">4536270	</t>
  </si>
  <si>
    <t xml:space="preserve">9134007	</t>
  </si>
  <si>
    <t xml:space="preserve">999229461787653	</t>
  </si>
  <si>
    <t>TAN/YEPENG</t>
  </si>
  <si>
    <t xml:space="preserve">4537443	</t>
  </si>
  <si>
    <t xml:space="preserve">999229564236755	</t>
  </si>
  <si>
    <t>[梅州]梅州昌盛豪生大酒店(45834822)</t>
  </si>
  <si>
    <t>柚见汝——非遗大床房&lt;双人入住&gt;&lt;限量特惠&gt;&lt;单早&gt;</t>
  </si>
  <si>
    <t>廖欣</t>
  </si>
  <si>
    <t>,</t>
  </si>
  <si>
    <t>202401091516350021</t>
  </si>
  <si>
    <t>A240125092417481</t>
  </si>
  <si>
    <t>房集：i240125092346 439.6元</t>
  </si>
  <si>
    <t>CNY / HKD 当前参考汇率: 1.092156135</t>
  </si>
  <si>
    <t>总计:13575.6 CNY/
14826.67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</si>
  <si>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</si>
  <si>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</si>
  <si>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</si>
  <si>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</si>
  <si>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</si>
  <si>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</si>
  <si>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</si>
  <si>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</si>
  <si>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</si>
  <si>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</si>
  <si>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</si>
  <si>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</si>
  <si>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</si>
  <si>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</si>
  <si>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</si>
  <si>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</si>
  <si>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</si>
  <si>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</si>
  <si>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</si>
  <si>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2024-01-03</t>
  </si>
  <si>
    <t>4537443</t>
  </si>
  <si>
    <t>香港九龙酒店</t>
  </si>
  <si>
    <t>TAN YEPENG</t>
  </si>
  <si>
    <t>2024-01-08</t>
  </si>
  <si>
    <t>2024-01-10</t>
  </si>
  <si>
    <t>退房日周结</t>
  </si>
  <si>
    <t>1732.00</t>
  </si>
  <si>
    <t>RMB</t>
  </si>
  <si>
    <t>0</t>
  </si>
  <si>
    <t>0.00</t>
  </si>
  <si>
    <t>携程国内直连(DD)</t>
  </si>
  <si>
    <t>01.011249</t>
  </si>
  <si>
    <t>2024-01-03 13:42:00</t>
  </si>
  <si>
    <t>否</t>
  </si>
  <si>
    <t>汇智国际旅游发展有限公司</t>
  </si>
  <si>
    <t>直连</t>
  </si>
  <si>
    <t>中国</t>
  </si>
  <si>
    <t>4536270</t>
  </si>
  <si>
    <t>JIANG ZHEDONG,GE LING</t>
  </si>
  <si>
    <t>1972.00</t>
  </si>
  <si>
    <t>2024-01-03 12:34:42</t>
  </si>
  <si>
    <t>2024-01-02</t>
  </si>
  <si>
    <t>4534458</t>
  </si>
  <si>
    <t>JIANG QIHAN</t>
  </si>
  <si>
    <t>2024-01-07</t>
  </si>
  <si>
    <t>2923.00</t>
  </si>
  <si>
    <t>2024-01-03 12:33:41</t>
  </si>
  <si>
    <t>2023-12-06</t>
  </si>
  <si>
    <t>4392055</t>
  </si>
  <si>
    <t>ZHAO NA</t>
  </si>
  <si>
    <t>1720.00</t>
  </si>
  <si>
    <t>2023-12-07 14:59:32</t>
  </si>
  <si>
    <t>2023-12-04</t>
  </si>
  <si>
    <t>4375968</t>
  </si>
  <si>
    <t>Zhan huasheng,Su Guikai</t>
  </si>
  <si>
    <t>2256.00</t>
  </si>
  <si>
    <t>2023-12-07 15:01:32</t>
  </si>
  <si>
    <t>2023-11-14</t>
  </si>
  <si>
    <t>4256451</t>
  </si>
  <si>
    <t>历山酒店</t>
  </si>
  <si>
    <t>Li Defu</t>
  </si>
  <si>
    <t>2533.00</t>
  </si>
  <si>
    <t>2023-12-06 13:52:20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</si>
</sst>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14</xdr:col>
      <xdr:colOff>247650</xdr:colOff>
      <xdr:row>54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10287000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D12" sqref="D12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45298</v>
      </c>
      <c r="G2" s="6">
        <v>45301</v>
      </c>
      <c r="H2" s="4">
        <v>1</v>
      </c>
      <c r="I2" s="4">
        <v>3</v>
      </c>
      <c r="J2" s="4">
        <v>3</v>
      </c>
      <c r="K2" s="4" t="s">
        <v>30</v>
      </c>
      <c r="L2" s="4">
        <v>2533</v>
      </c>
      <c r="M2" s="4">
        <v>2533</v>
      </c>
      <c r="N2" s="4" t="s">
        <v>31</v>
      </c>
      <c r="O2" s="4" t="s">
        <v>32</v>
      </c>
      <c r="P2" s="4" t="s">
        <v>33</v>
      </c>
      <c r="Q2" s="4">
        <v>0</v>
      </c>
      <c r="R2" s="8">
        <v>45244.0000115741</v>
      </c>
      <c r="S2" s="6">
        <v>45316</v>
      </c>
      <c r="T2" s="4" t="s">
        <v>34</v>
      </c>
      <c r="U2" s="4">
        <v>2533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45298</v>
      </c>
      <c r="G3" s="6">
        <v>45301</v>
      </c>
      <c r="H3" s="4">
        <v>1</v>
      </c>
      <c r="I3" s="4">
        <v>3</v>
      </c>
      <c r="J3" s="4">
        <v>3</v>
      </c>
      <c r="K3" s="4" t="s">
        <v>30</v>
      </c>
      <c r="L3" s="4">
        <v>2256</v>
      </c>
      <c r="M3" s="4">
        <v>2256</v>
      </c>
      <c r="N3" s="4" t="s">
        <v>40</v>
      </c>
      <c r="O3" s="4" t="s">
        <v>32</v>
      </c>
      <c r="P3" s="4" t="s">
        <v>33</v>
      </c>
      <c r="Q3" s="4">
        <v>0</v>
      </c>
      <c r="R3" s="8">
        <v>45264</v>
      </c>
      <c r="S3" s="6">
        <v>45316</v>
      </c>
      <c r="T3" s="4" t="s">
        <v>34</v>
      </c>
      <c r="U3" s="4">
        <v>2256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38</v>
      </c>
      <c r="E4" s="4" t="s">
        <v>43</v>
      </c>
      <c r="F4" s="6">
        <v>45299</v>
      </c>
      <c r="G4" s="6">
        <v>45301</v>
      </c>
      <c r="H4" s="4">
        <v>1</v>
      </c>
      <c r="I4" s="4">
        <v>2</v>
      </c>
      <c r="J4" s="4">
        <v>2</v>
      </c>
      <c r="K4" s="4" t="s">
        <v>30</v>
      </c>
      <c r="L4" s="4">
        <v>1720</v>
      </c>
      <c r="M4" s="4">
        <v>1720</v>
      </c>
      <c r="N4" s="4" t="s">
        <v>44</v>
      </c>
      <c r="O4" s="4" t="s">
        <v>32</v>
      </c>
      <c r="P4" s="4" t="s">
        <v>33</v>
      </c>
      <c r="Q4" s="4">
        <v>0</v>
      </c>
      <c r="R4" s="8">
        <v>45266.0000115741</v>
      </c>
      <c r="S4" s="6">
        <v>45316</v>
      </c>
      <c r="T4" s="4" t="s">
        <v>34</v>
      </c>
      <c r="U4" s="4">
        <v>1720</v>
      </c>
      <c r="V4" s="4">
        <v>0</v>
      </c>
      <c r="W4" s="4">
        <v>0</v>
      </c>
      <c r="X4" s="4" t="s">
        <v>45</v>
      </c>
      <c r="Y4" s="4" t="s">
        <v>36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38</v>
      </c>
      <c r="E5" s="4" t="s">
        <v>43</v>
      </c>
      <c r="F5" s="6">
        <v>45298</v>
      </c>
      <c r="G5" s="6">
        <v>45301</v>
      </c>
      <c r="H5" s="4">
        <v>1</v>
      </c>
      <c r="I5" s="4">
        <v>3</v>
      </c>
      <c r="J5" s="4">
        <v>3</v>
      </c>
      <c r="K5" s="4" t="s">
        <v>30</v>
      </c>
      <c r="L5" s="4">
        <v>2763</v>
      </c>
      <c r="M5" s="4">
        <v>2763</v>
      </c>
      <c r="N5" s="4" t="s">
        <v>47</v>
      </c>
      <c r="O5" s="4" t="s">
        <v>32</v>
      </c>
      <c r="P5" s="4" t="s">
        <v>33</v>
      </c>
      <c r="Q5" s="4">
        <v>0</v>
      </c>
      <c r="R5" s="8">
        <v>45292.0000115741</v>
      </c>
      <c r="S5" s="6">
        <v>45316</v>
      </c>
      <c r="T5" s="4" t="s">
        <v>34</v>
      </c>
      <c r="U5" s="4">
        <v>2763</v>
      </c>
      <c r="V5" s="4">
        <v>0</v>
      </c>
      <c r="W5" s="4">
        <v>0</v>
      </c>
      <c r="X5" s="4" t="s">
        <v>48</v>
      </c>
      <c r="Y5" s="4" t="s">
        <v>36</v>
      </c>
    </row>
    <row r="6" s="4" customFormat="1" spans="1:25">
      <c r="A6" s="4" t="s">
        <v>46</v>
      </c>
      <c r="B6" s="4" t="s">
        <v>26</v>
      </c>
      <c r="C6" s="4" t="s">
        <v>49</v>
      </c>
      <c r="D6" s="4" t="s">
        <v>38</v>
      </c>
      <c r="E6" s="4" t="s">
        <v>43</v>
      </c>
      <c r="F6" s="6">
        <v>45298</v>
      </c>
      <c r="G6" s="6">
        <v>45301</v>
      </c>
      <c r="H6" s="4">
        <v>1</v>
      </c>
      <c r="I6" s="4">
        <v>3</v>
      </c>
      <c r="J6" s="4">
        <v>3</v>
      </c>
      <c r="K6" s="4" t="s">
        <v>30</v>
      </c>
      <c r="L6" s="4">
        <v>-2763</v>
      </c>
      <c r="M6" s="4">
        <v>-2763</v>
      </c>
      <c r="N6" s="4" t="s">
        <v>47</v>
      </c>
      <c r="O6" s="4" t="s">
        <v>32</v>
      </c>
      <c r="P6" s="4" t="s">
        <v>33</v>
      </c>
      <c r="Q6" s="4">
        <v>0</v>
      </c>
      <c r="R6" s="8">
        <v>45292.0000115741</v>
      </c>
      <c r="S6" s="6">
        <v>45316</v>
      </c>
      <c r="T6" s="4" t="s">
        <v>34</v>
      </c>
      <c r="U6" s="4">
        <v>-2763</v>
      </c>
      <c r="V6" s="4">
        <v>0</v>
      </c>
      <c r="W6" s="4">
        <v>0</v>
      </c>
      <c r="X6" s="4" t="s">
        <v>48</v>
      </c>
      <c r="Y6" s="4" t="s">
        <v>36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38</v>
      </c>
      <c r="E7" s="4" t="s">
        <v>43</v>
      </c>
      <c r="F7" s="6">
        <v>45298</v>
      </c>
      <c r="G7" s="6">
        <v>45301</v>
      </c>
      <c r="H7" s="4">
        <v>1</v>
      </c>
      <c r="I7" s="4">
        <v>3</v>
      </c>
      <c r="J7" s="4">
        <v>3</v>
      </c>
      <c r="K7" s="4" t="s">
        <v>30</v>
      </c>
      <c r="L7" s="4">
        <v>2923</v>
      </c>
      <c r="M7" s="4">
        <v>2923</v>
      </c>
      <c r="N7" s="4" t="s">
        <v>51</v>
      </c>
      <c r="O7" s="4" t="s">
        <v>32</v>
      </c>
      <c r="P7" s="4" t="s">
        <v>33</v>
      </c>
      <c r="Q7" s="4">
        <v>0</v>
      </c>
      <c r="R7" s="8">
        <v>45293.0000115741</v>
      </c>
      <c r="S7" s="6">
        <v>45316</v>
      </c>
      <c r="T7" s="4" t="s">
        <v>34</v>
      </c>
      <c r="U7" s="4">
        <v>2923</v>
      </c>
      <c r="V7" s="4">
        <v>0</v>
      </c>
      <c r="W7" s="4">
        <v>0</v>
      </c>
      <c r="X7" s="4" t="s">
        <v>52</v>
      </c>
      <c r="Y7" s="4" t="s">
        <v>53</v>
      </c>
    </row>
    <row r="8" s="4" customFormat="1" spans="1:25">
      <c r="A8" s="4" t="s">
        <v>54</v>
      </c>
      <c r="B8" s="4" t="s">
        <v>26</v>
      </c>
      <c r="C8" s="4" t="s">
        <v>27</v>
      </c>
      <c r="D8" s="4" t="s">
        <v>38</v>
      </c>
      <c r="E8" s="4" t="s">
        <v>43</v>
      </c>
      <c r="F8" s="6">
        <v>45299</v>
      </c>
      <c r="G8" s="6">
        <v>45301</v>
      </c>
      <c r="H8" s="4">
        <v>1</v>
      </c>
      <c r="I8" s="4">
        <v>2</v>
      </c>
      <c r="J8" s="4">
        <v>2</v>
      </c>
      <c r="K8" s="4" t="s">
        <v>30</v>
      </c>
      <c r="L8" s="4">
        <v>1972</v>
      </c>
      <c r="M8" s="4">
        <v>1972</v>
      </c>
      <c r="N8" s="4" t="s">
        <v>55</v>
      </c>
      <c r="O8" s="4" t="s">
        <v>32</v>
      </c>
      <c r="P8" s="4" t="s">
        <v>33</v>
      </c>
      <c r="Q8" s="4">
        <v>0</v>
      </c>
      <c r="R8" s="8">
        <v>45294.0000115741</v>
      </c>
      <c r="S8" s="6">
        <v>45316</v>
      </c>
      <c r="T8" s="4" t="s">
        <v>34</v>
      </c>
      <c r="U8" s="4">
        <v>1972</v>
      </c>
      <c r="V8" s="4">
        <v>0</v>
      </c>
      <c r="W8" s="4">
        <v>0</v>
      </c>
      <c r="X8" s="4" t="s">
        <v>56</v>
      </c>
      <c r="Y8" s="4" t="s">
        <v>57</v>
      </c>
    </row>
    <row r="9" s="4" customFormat="1" spans="1:25">
      <c r="A9" s="4" t="s">
        <v>58</v>
      </c>
      <c r="B9" s="4" t="s">
        <v>26</v>
      </c>
      <c r="C9" s="4" t="s">
        <v>27</v>
      </c>
      <c r="D9" s="4" t="s">
        <v>38</v>
      </c>
      <c r="E9" s="4" t="s">
        <v>39</v>
      </c>
      <c r="F9" s="6">
        <v>45299</v>
      </c>
      <c r="G9" s="6">
        <v>45301</v>
      </c>
      <c r="H9" s="4">
        <v>1</v>
      </c>
      <c r="I9" s="4">
        <v>2</v>
      </c>
      <c r="J9" s="4">
        <v>2</v>
      </c>
      <c r="K9" s="4" t="s">
        <v>30</v>
      </c>
      <c r="L9" s="4">
        <v>1732</v>
      </c>
      <c r="M9" s="4">
        <v>1732</v>
      </c>
      <c r="N9" s="4" t="s">
        <v>59</v>
      </c>
      <c r="O9" s="4" t="s">
        <v>32</v>
      </c>
      <c r="P9" s="4" t="s">
        <v>33</v>
      </c>
      <c r="Q9" s="4">
        <v>0</v>
      </c>
      <c r="R9" s="8">
        <v>45294.0000115741</v>
      </c>
      <c r="S9" s="6">
        <v>45316</v>
      </c>
      <c r="T9" s="4" t="s">
        <v>34</v>
      </c>
      <c r="U9" s="4">
        <v>1732</v>
      </c>
      <c r="V9" s="4">
        <v>0</v>
      </c>
      <c r="W9" s="4">
        <v>0</v>
      </c>
      <c r="X9" s="4" t="s">
        <v>60</v>
      </c>
      <c r="Y9" s="4" t="s">
        <v>36</v>
      </c>
    </row>
    <row r="10" s="4" customFormat="1" spans="1:25">
      <c r="A10" s="4" t="s">
        <v>61</v>
      </c>
      <c r="B10" s="4" t="s">
        <v>26</v>
      </c>
      <c r="C10" s="4" t="s">
        <v>27</v>
      </c>
      <c r="D10" s="4" t="s">
        <v>62</v>
      </c>
      <c r="E10" s="4" t="s">
        <v>63</v>
      </c>
      <c r="F10" s="6">
        <v>45300</v>
      </c>
      <c r="G10" s="6">
        <v>45301</v>
      </c>
      <c r="H10" s="4">
        <v>1</v>
      </c>
      <c r="I10" s="4">
        <v>1</v>
      </c>
      <c r="J10" s="4">
        <v>1</v>
      </c>
      <c r="K10" s="4" t="s">
        <v>30</v>
      </c>
      <c r="L10" s="4">
        <v>439.6</v>
      </c>
      <c r="M10" s="4">
        <v>439.6</v>
      </c>
      <c r="N10" s="4" t="s">
        <v>64</v>
      </c>
      <c r="O10" s="4" t="s">
        <v>32</v>
      </c>
      <c r="P10" s="4" t="s">
        <v>33</v>
      </c>
      <c r="Q10" s="4">
        <v>0</v>
      </c>
      <c r="R10" s="8">
        <v>45300.0000115741</v>
      </c>
      <c r="S10" s="6">
        <v>45316</v>
      </c>
      <c r="T10" s="4" t="s">
        <v>34</v>
      </c>
      <c r="U10" s="4">
        <v>439.6</v>
      </c>
      <c r="V10" s="4">
        <v>0</v>
      </c>
      <c r="W10" s="4">
        <v>0</v>
      </c>
      <c r="X10" s="4" t="s">
        <v>36</v>
      </c>
      <c r="Y10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0"/>
  <sheetViews>
    <sheetView tabSelected="1" workbookViewId="0">
      <selection activeCell="A17" sqref="A17:D20"/>
    </sheetView>
  </sheetViews>
  <sheetFormatPr defaultColWidth="9" defaultRowHeight="13.5"/>
  <cols>
    <col min="1" max="1" width="12.625" style="4"/>
    <col min="2" max="2" width="9.375" style="4"/>
    <col min="3" max="3" width="10.37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65</v>
      </c>
    </row>
    <row r="2" s="4" customFormat="1" spans="1:9">
      <c r="A2" s="5">
        <v>999228484096535</v>
      </c>
      <c r="B2" s="6">
        <v>45298</v>
      </c>
      <c r="C2" s="6">
        <v>45301</v>
      </c>
      <c r="D2" s="4">
        <v>2533</v>
      </c>
      <c r="E2" s="4" t="str">
        <f>VLOOKUP(A2,HOP!A:L,12,0)</f>
        <v>2533.00</v>
      </c>
      <c r="F2" s="4" t="str">
        <f>VLOOKUP(A2,HOP!A:C,3,0)</f>
        <v>4256451</v>
      </c>
      <c r="G2" s="4">
        <f>D2-E2</f>
        <v>0</v>
      </c>
      <c r="H2" s="4" t="str">
        <f>$H$1&amp;F2</f>
        <v>,4256451</v>
      </c>
      <c r="I2" s="4" t="str">
        <f>VLOOKUP(A2,HOP!A:U,21,0)</f>
        <v>直连</v>
      </c>
    </row>
    <row r="3" s="4" customFormat="1" spans="1:9">
      <c r="A3" s="5">
        <v>999229296541773</v>
      </c>
      <c r="B3" s="6">
        <v>45298</v>
      </c>
      <c r="C3" s="6">
        <v>45301</v>
      </c>
      <c r="D3" s="4">
        <v>2256</v>
      </c>
      <c r="E3" s="4" t="str">
        <f>VLOOKUP(A3,HOP!A:L,12,0)</f>
        <v>2256.00</v>
      </c>
      <c r="F3" s="4" t="str">
        <f>VLOOKUP(A3,HOP!A:C,3,0)</f>
        <v>4375968</v>
      </c>
      <c r="G3" s="4">
        <f t="shared" ref="G3:G9" si="0">D3-E3</f>
        <v>0</v>
      </c>
      <c r="H3" s="4" t="str">
        <f t="shared" ref="H3:H9" si="1">$H$1&amp;F3</f>
        <v>,4375968</v>
      </c>
      <c r="I3" s="4" t="str">
        <f>VLOOKUP(A3,HOP!A:U,21,0)</f>
        <v>直连</v>
      </c>
    </row>
    <row r="4" s="4" customFormat="1" spans="1:9">
      <c r="A4" s="5">
        <v>999229338152726</v>
      </c>
      <c r="B4" s="6">
        <v>45299</v>
      </c>
      <c r="C4" s="6">
        <v>45301</v>
      </c>
      <c r="D4" s="4">
        <v>1720</v>
      </c>
      <c r="E4" s="4" t="str">
        <f>VLOOKUP(A4,HOP!A:L,12,0)</f>
        <v>1720.00</v>
      </c>
      <c r="F4" s="4" t="str">
        <f>VLOOKUP(A4,HOP!A:C,3,0)</f>
        <v>4392055</v>
      </c>
      <c r="G4" s="4">
        <f t="shared" si="0"/>
        <v>0</v>
      </c>
      <c r="H4" s="4" t="str">
        <f t="shared" si="1"/>
        <v>,4392055</v>
      </c>
      <c r="I4" s="4" t="str">
        <f>VLOOKUP(A4,HOP!A:U,21,0)</f>
        <v>直连</v>
      </c>
    </row>
    <row r="5" s="4" customFormat="1" hidden="1" spans="1:9">
      <c r="A5" s="5">
        <v>999229456401184</v>
      </c>
      <c r="B5" s="6">
        <v>45298</v>
      </c>
      <c r="C5" s="6">
        <v>45301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999229459771482</v>
      </c>
      <c r="B6" s="6">
        <v>45298</v>
      </c>
      <c r="C6" s="6">
        <v>45301</v>
      </c>
      <c r="D6" s="4">
        <v>2923</v>
      </c>
      <c r="E6" s="4" t="str">
        <f>VLOOKUP(A6,HOP!A:L,12,0)</f>
        <v>2923.00</v>
      </c>
      <c r="F6" s="4" t="str">
        <f>VLOOKUP(A6,HOP!A:C,3,0)</f>
        <v>4534458</v>
      </c>
      <c r="G6" s="4">
        <f t="shared" si="0"/>
        <v>0</v>
      </c>
      <c r="H6" s="4" t="str">
        <f t="shared" si="1"/>
        <v>,4534458</v>
      </c>
      <c r="I6" s="4" t="str">
        <f>VLOOKUP(A6,HOP!A:U,21,0)</f>
        <v>直连</v>
      </c>
    </row>
    <row r="7" s="4" customFormat="1" spans="1:9">
      <c r="A7" s="5">
        <v>999229461044393</v>
      </c>
      <c r="B7" s="6">
        <v>45299</v>
      </c>
      <c r="C7" s="6">
        <v>45301</v>
      </c>
      <c r="D7" s="4">
        <v>1972</v>
      </c>
      <c r="E7" s="4" t="str">
        <f>VLOOKUP(A7,HOP!A:L,12,0)</f>
        <v>1972.00</v>
      </c>
      <c r="F7" s="4" t="str">
        <f>VLOOKUP(A7,HOP!A:C,3,0)</f>
        <v>4536270</v>
      </c>
      <c r="G7" s="4">
        <f t="shared" si="0"/>
        <v>0</v>
      </c>
      <c r="H7" s="4" t="str">
        <f t="shared" si="1"/>
        <v>,4536270</v>
      </c>
      <c r="I7" s="4" t="str">
        <f>VLOOKUP(A7,HOP!A:U,21,0)</f>
        <v>直连</v>
      </c>
    </row>
    <row r="8" s="4" customFormat="1" spans="1:9">
      <c r="A8" s="5">
        <v>999229461787653</v>
      </c>
      <c r="B8" s="6">
        <v>45299</v>
      </c>
      <c r="C8" s="6">
        <v>45301</v>
      </c>
      <c r="D8" s="4">
        <v>1732</v>
      </c>
      <c r="E8" s="4" t="str">
        <f>VLOOKUP(A8,HOP!A:L,12,0)</f>
        <v>1732.00</v>
      </c>
      <c r="F8" s="4" t="str">
        <f>VLOOKUP(A8,HOP!A:C,3,0)</f>
        <v>4537443</v>
      </c>
      <c r="G8" s="4">
        <f t="shared" si="0"/>
        <v>0</v>
      </c>
      <c r="H8" s="4" t="str">
        <f t="shared" si="1"/>
        <v>,4537443</v>
      </c>
      <c r="I8" s="4" t="str">
        <f>VLOOKUP(A8,HOP!A:U,21,0)</f>
        <v>直连</v>
      </c>
    </row>
    <row r="9" s="4" customFormat="1" hidden="1" spans="1:10">
      <c r="A9" s="5">
        <v>999229564236755</v>
      </c>
      <c r="B9" s="6">
        <v>45300</v>
      </c>
      <c r="C9" s="6">
        <v>45301</v>
      </c>
      <c r="D9" s="4">
        <v>439.6</v>
      </c>
      <c r="E9" s="7">
        <v>439.6</v>
      </c>
      <c r="F9" s="9" t="s">
        <v>66</v>
      </c>
      <c r="G9" s="4">
        <f t="shared" si="0"/>
        <v>0</v>
      </c>
      <c r="H9" s="4" t="str">
        <f t="shared" si="1"/>
        <v>,202401091516350021</v>
      </c>
      <c r="I9" s="4" t="e">
        <f>VLOOKUP(A9,HOP!A:U,21,0)</f>
        <v>#N/A</v>
      </c>
      <c r="J9" s="4">
        <v>1.9</v>
      </c>
    </row>
    <row r="11" spans="4:4">
      <c r="D11" s="4">
        <f>SUM(D2:D10)</f>
        <v>13575.6</v>
      </c>
    </row>
    <row r="17" spans="1:4">
      <c r="A17" s="4" t="s">
        <v>67</v>
      </c>
      <c r="C17" s="4">
        <v>13136</v>
      </c>
      <c r="D17" s="4">
        <v>14346.56</v>
      </c>
    </row>
    <row r="18" spans="1:4">
      <c r="A18" s="4" t="s">
        <v>68</v>
      </c>
      <c r="C18" s="4">
        <v>439.6</v>
      </c>
      <c r="D18" s="4">
        <v>480.11</v>
      </c>
    </row>
    <row r="19" spans="1:4">
      <c r="A19" s="4" t="s">
        <v>69</v>
      </c>
      <c r="C19" s="4">
        <f>SUBTOTAL(9,C17:C18)</f>
        <v>13575.6</v>
      </c>
      <c r="D19" s="4">
        <f>SUBTOTAL(9,D17:D18)</f>
        <v>14826.67</v>
      </c>
    </row>
    <row r="20" spans="1:1">
      <c r="A20" s="4" t="s">
        <v>70</v>
      </c>
    </row>
  </sheetData>
  <autoFilter ref="A1:XFD11">
    <filterColumn colId="3">
      <filters blank="1">
        <filter val="1720"/>
        <filter val="1732"/>
        <filter val="1972"/>
        <filter val="2533"/>
        <filter val="2923"/>
        <filter val="2256"/>
        <filter val="439.6"/>
        <filter val="13575.6"/>
      </filters>
    </filterColumn>
    <filterColumn colId="8">
      <filters blank="1"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2">
      <c r="A1" s="2" t="s">
        <v>71</v>
      </c>
      <c r="B1" s="2" t="s">
        <v>72</v>
      </c>
      <c r="C1" s="2" t="s">
        <v>73</v>
      </c>
      <c r="D1" s="2" t="s">
        <v>74</v>
      </c>
      <c r="E1" s="2" t="s">
        <v>13</v>
      </c>
      <c r="F1" s="2" t="s">
        <v>5</v>
      </c>
      <c r="G1" s="2" t="s">
        <v>6</v>
      </c>
      <c r="H1" s="2" t="s">
        <v>75</v>
      </c>
      <c r="I1" s="2" t="s">
        <v>76</v>
      </c>
      <c r="J1" s="2" t="s">
        <v>77</v>
      </c>
      <c r="K1" s="2" t="s">
        <v>78</v>
      </c>
      <c r="L1" s="2" t="s">
        <v>79</v>
      </c>
      <c r="M1" s="2" t="s">
        <v>80</v>
      </c>
      <c r="N1" s="2" t="s">
        <v>81</v>
      </c>
      <c r="O1" s="2" t="s">
        <v>82</v>
      </c>
      <c r="P1" s="2" t="s">
        <v>83</v>
      </c>
      <c r="Q1" s="2" t="s">
        <v>84</v>
      </c>
      <c r="R1" s="2" t="s">
        <v>85</v>
      </c>
      <c r="S1" s="2" t="s">
        <v>86</v>
      </c>
      <c r="T1" s="2" t="s">
        <v>87</v>
      </c>
      <c r="U1" s="2" t="s">
        <v>88</v>
      </c>
      <c r="V1" s="2" t="s">
        <v>89</v>
      </c>
    </row>
    <row r="2" s="1" customFormat="1" spans="1:22">
      <c r="A2" s="3">
        <v>999229461787653</v>
      </c>
      <c r="B2" s="1" t="s">
        <v>90</v>
      </c>
      <c r="C2" s="1" t="s">
        <v>91</v>
      </c>
      <c r="D2" s="1" t="s">
        <v>92</v>
      </c>
      <c r="E2" s="1" t="s">
        <v>93</v>
      </c>
      <c r="F2" s="1" t="s">
        <v>94</v>
      </c>
      <c r="G2" s="1" t="s">
        <v>95</v>
      </c>
      <c r="H2" s="1" t="s">
        <v>96</v>
      </c>
      <c r="I2" s="1" t="s">
        <v>97</v>
      </c>
      <c r="J2" s="1" t="s">
        <v>98</v>
      </c>
      <c r="K2" s="1" t="s">
        <v>97</v>
      </c>
      <c r="L2" s="1" t="s">
        <v>97</v>
      </c>
      <c r="M2" s="1" t="s">
        <v>99</v>
      </c>
      <c r="N2" s="1" t="s">
        <v>99</v>
      </c>
      <c r="O2" s="1" t="s">
        <v>100</v>
      </c>
      <c r="P2" s="1" t="s">
        <v>101</v>
      </c>
      <c r="Q2" s="1" t="s">
        <v>102</v>
      </c>
      <c r="R2" s="1" t="s">
        <v>103</v>
      </c>
      <c r="S2" s="1" t="s">
        <v>104</v>
      </c>
      <c r="T2" s="1" t="s">
        <v>105</v>
      </c>
      <c r="U2" s="1" t="s">
        <v>106</v>
      </c>
      <c r="V2" s="1" t="s">
        <v>107</v>
      </c>
    </row>
    <row r="3" s="1" customFormat="1" spans="1:22">
      <c r="A3" s="3">
        <v>999229461044393</v>
      </c>
      <c r="B3" s="1" t="s">
        <v>90</v>
      </c>
      <c r="C3" s="1" t="s">
        <v>108</v>
      </c>
      <c r="D3" s="1" t="s">
        <v>92</v>
      </c>
      <c r="E3" s="1" t="s">
        <v>109</v>
      </c>
      <c r="F3" s="1" t="s">
        <v>94</v>
      </c>
      <c r="G3" s="1" t="s">
        <v>95</v>
      </c>
      <c r="H3" s="1" t="s">
        <v>96</v>
      </c>
      <c r="I3" s="1" t="s">
        <v>110</v>
      </c>
      <c r="J3" s="1" t="s">
        <v>98</v>
      </c>
      <c r="K3" s="1" t="s">
        <v>110</v>
      </c>
      <c r="L3" s="1" t="s">
        <v>110</v>
      </c>
      <c r="M3" s="1" t="s">
        <v>99</v>
      </c>
      <c r="N3" s="1" t="s">
        <v>99</v>
      </c>
      <c r="O3" s="1" t="s">
        <v>100</v>
      </c>
      <c r="P3" s="1" t="s">
        <v>101</v>
      </c>
      <c r="Q3" s="1" t="s">
        <v>102</v>
      </c>
      <c r="R3" s="1" t="s">
        <v>111</v>
      </c>
      <c r="S3" s="1" t="s">
        <v>104</v>
      </c>
      <c r="T3" s="1" t="s">
        <v>105</v>
      </c>
      <c r="U3" s="1" t="s">
        <v>106</v>
      </c>
      <c r="V3" s="1" t="s">
        <v>107</v>
      </c>
    </row>
    <row r="4" s="1" customFormat="1" spans="1:22">
      <c r="A4" s="3">
        <v>999229459771482</v>
      </c>
      <c r="B4" s="1" t="s">
        <v>112</v>
      </c>
      <c r="C4" s="1" t="s">
        <v>113</v>
      </c>
      <c r="D4" s="1" t="s">
        <v>92</v>
      </c>
      <c r="E4" s="1" t="s">
        <v>114</v>
      </c>
      <c r="F4" s="1" t="s">
        <v>115</v>
      </c>
      <c r="G4" s="1" t="s">
        <v>95</v>
      </c>
      <c r="H4" s="1" t="s">
        <v>96</v>
      </c>
      <c r="I4" s="1" t="s">
        <v>116</v>
      </c>
      <c r="J4" s="1" t="s">
        <v>98</v>
      </c>
      <c r="K4" s="1" t="s">
        <v>116</v>
      </c>
      <c r="L4" s="1" t="s">
        <v>116</v>
      </c>
      <c r="M4" s="1" t="s">
        <v>99</v>
      </c>
      <c r="N4" s="1" t="s">
        <v>99</v>
      </c>
      <c r="O4" s="1" t="s">
        <v>100</v>
      </c>
      <c r="P4" s="1" t="s">
        <v>101</v>
      </c>
      <c r="Q4" s="1" t="s">
        <v>102</v>
      </c>
      <c r="R4" s="1" t="s">
        <v>117</v>
      </c>
      <c r="S4" s="1" t="s">
        <v>104</v>
      </c>
      <c r="T4" s="1" t="s">
        <v>105</v>
      </c>
      <c r="U4" s="1" t="s">
        <v>106</v>
      </c>
      <c r="V4" s="1" t="s">
        <v>107</v>
      </c>
    </row>
    <row r="5" s="1" customFormat="1" spans="1:22">
      <c r="A5" s="3">
        <v>999229338152726</v>
      </c>
      <c r="B5" s="1" t="s">
        <v>118</v>
      </c>
      <c r="C5" s="1" t="s">
        <v>119</v>
      </c>
      <c r="D5" s="1" t="s">
        <v>92</v>
      </c>
      <c r="E5" s="1" t="s">
        <v>120</v>
      </c>
      <c r="F5" s="1" t="s">
        <v>94</v>
      </c>
      <c r="G5" s="1" t="s">
        <v>95</v>
      </c>
      <c r="H5" s="1" t="s">
        <v>96</v>
      </c>
      <c r="I5" s="1" t="s">
        <v>121</v>
      </c>
      <c r="J5" s="1" t="s">
        <v>98</v>
      </c>
      <c r="K5" s="1" t="s">
        <v>121</v>
      </c>
      <c r="L5" s="1" t="s">
        <v>121</v>
      </c>
      <c r="M5" s="1" t="s">
        <v>99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122</v>
      </c>
      <c r="S5" s="1" t="s">
        <v>104</v>
      </c>
      <c r="T5" s="1" t="s">
        <v>105</v>
      </c>
      <c r="U5" s="1" t="s">
        <v>106</v>
      </c>
      <c r="V5" s="1" t="s">
        <v>107</v>
      </c>
    </row>
    <row r="6" s="1" customFormat="1" spans="1:22">
      <c r="A6" s="3">
        <v>999229296541773</v>
      </c>
      <c r="B6" s="1" t="s">
        <v>123</v>
      </c>
      <c r="C6" s="1" t="s">
        <v>124</v>
      </c>
      <c r="D6" s="1" t="s">
        <v>92</v>
      </c>
      <c r="E6" s="1" t="s">
        <v>125</v>
      </c>
      <c r="F6" s="1" t="s">
        <v>115</v>
      </c>
      <c r="G6" s="1" t="s">
        <v>95</v>
      </c>
      <c r="H6" s="1" t="s">
        <v>96</v>
      </c>
      <c r="I6" s="1" t="s">
        <v>126</v>
      </c>
      <c r="J6" s="1" t="s">
        <v>98</v>
      </c>
      <c r="K6" s="1" t="s">
        <v>126</v>
      </c>
      <c r="L6" s="1" t="s">
        <v>126</v>
      </c>
      <c r="M6" s="1" t="s">
        <v>99</v>
      </c>
      <c r="N6" s="1" t="s">
        <v>99</v>
      </c>
      <c r="O6" s="1" t="s">
        <v>100</v>
      </c>
      <c r="P6" s="1" t="s">
        <v>101</v>
      </c>
      <c r="Q6" s="1" t="s">
        <v>102</v>
      </c>
      <c r="R6" s="1" t="s">
        <v>127</v>
      </c>
      <c r="S6" s="1" t="s">
        <v>104</v>
      </c>
      <c r="T6" s="1" t="s">
        <v>105</v>
      </c>
      <c r="U6" s="1" t="s">
        <v>106</v>
      </c>
      <c r="V6" s="1" t="s">
        <v>107</v>
      </c>
    </row>
    <row r="7" s="1" customFormat="1" spans="1:22">
      <c r="A7" s="3">
        <v>999228484096535</v>
      </c>
      <c r="B7" s="1" t="s">
        <v>128</v>
      </c>
      <c r="C7" s="1" t="s">
        <v>129</v>
      </c>
      <c r="D7" s="1" t="s">
        <v>130</v>
      </c>
      <c r="E7" s="1" t="s">
        <v>131</v>
      </c>
      <c r="F7" s="1" t="s">
        <v>115</v>
      </c>
      <c r="G7" s="1" t="s">
        <v>95</v>
      </c>
      <c r="H7" s="1" t="s">
        <v>96</v>
      </c>
      <c r="I7" s="1" t="s">
        <v>132</v>
      </c>
      <c r="J7" s="1" t="s">
        <v>98</v>
      </c>
      <c r="K7" s="1" t="s">
        <v>132</v>
      </c>
      <c r="L7" s="1" t="s">
        <v>132</v>
      </c>
      <c r="M7" s="1" t="s">
        <v>99</v>
      </c>
      <c r="N7" s="1" t="s">
        <v>99</v>
      </c>
      <c r="O7" s="1" t="s">
        <v>100</v>
      </c>
      <c r="P7" s="1" t="s">
        <v>101</v>
      </c>
      <c r="Q7" s="1" t="s">
        <v>102</v>
      </c>
      <c r="R7" s="1" t="s">
        <v>133</v>
      </c>
      <c r="S7" s="1" t="s">
        <v>104</v>
      </c>
      <c r="T7" s="1" t="s">
        <v>105</v>
      </c>
      <c r="U7" s="1" t="s">
        <v>106</v>
      </c>
      <c r="V7" s="1" t="s">
        <v>107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2024-01-25T01:26:40Z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749CDDE0093C4620BD6990575AD30A11_12</vt:lpwstr>
  </property>
</Properties>
</file>