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<sst xmlns="http://schemas.openxmlformats.org/spreadsheetml/2006/main" count="566" uniqueCount="257">
  <si>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</si>
  <si>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</si>
  <si>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</si>
  <si>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</si>
  <si>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</si>
  <si>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</si>
  <si>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</si>
  <si>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</si>
  <si>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</si>
  <si>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</si>
  <si>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</si>
  <si>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</si>
  <si>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</si>
  <si>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</si>
  <si>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</si>
  <si>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</si>
  <si>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</si>
  <si>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</si>
  <si>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</si>
  <si>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</si>
  <si>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</si>
  <si>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</si>
  <si>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</si>
  <si>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</si>
  <si>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</si>
  <si>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999225539486168	</t>
  </si>
  <si>
    <t>Ctrip</t>
  </si>
  <si>
    <t>正常</t>
  </si>
  <si>
    <t>[拉普拉普]皇宫水上乐园度假村(Jpark Island Resort &amp; Waterpark Cebu)(109329158)</t>
  </si>
  <si>
    <t>豪华房&lt;2人入住&gt;&lt;不退款&gt;&lt;早餐&gt;</t>
  </si>
  <si>
    <t>HKD</t>
  </si>
  <si>
    <t>OH/SEONGJUN</t>
  </si>
  <si>
    <t>CA13030240126HKD</t>
  </si>
  <si>
    <t>未提现</t>
  </si>
  <si>
    <t>携程开票</t>
  </si>
  <si>
    <t xml:space="preserve">3675589	</t>
  </si>
  <si>
    <t xml:space="preserve">6916360	</t>
  </si>
  <si>
    <t xml:space="preserve">999226317656628	</t>
  </si>
  <si>
    <t>[纽约]纽约客温德姆酒店(The New Yorker, A Wyndham Hotel)(70791001)</t>
  </si>
  <si>
    <t>地铁双大床房&lt;2人入住&gt;</t>
  </si>
  <si>
    <t>LEE/JANGWOOK,LEE/SEOKHYEON</t>
  </si>
  <si>
    <t xml:space="preserve">3824432	</t>
  </si>
  <si>
    <t xml:space="preserve">30307540	</t>
  </si>
  <si>
    <t xml:space="preserve">999227005334018	</t>
  </si>
  <si>
    <t>[普吉岛]普吉岛秘密悬崖度假村(Secret Cliff Resort &amp; Restaurant)(55626130)</t>
  </si>
  <si>
    <t>海景高级别墅&lt;2人入住&gt;&lt;早餐&gt;</t>
  </si>
  <si>
    <t>ITGEL/GANJARGAL,NAMJIL/MUNKHZAYA</t>
  </si>
  <si>
    <t xml:space="preserve">3981458	</t>
  </si>
  <si>
    <t xml:space="preserve">280706	</t>
  </si>
  <si>
    <t xml:space="preserve">999227112181905	</t>
  </si>
  <si>
    <t>[普吉岛]攀瓦布里海滨度假村(Panwaburi Beachfront Resort)(110133597)</t>
  </si>
  <si>
    <t>泳池景豪华双人床房&lt;2人入住&gt;&lt;不退款&gt;&lt;早餐&gt;</t>
  </si>
  <si>
    <t>Singh/Harpreet</t>
  </si>
  <si>
    <t xml:space="preserve">4009785	</t>
  </si>
  <si>
    <t xml:space="preserve">26449	</t>
  </si>
  <si>
    <t xml:space="preserve">999227323946327	</t>
  </si>
  <si>
    <t>Deluxe Ocean&lt;2人入住&gt;&lt;不退款&gt;&lt;早餐&gt;</t>
  </si>
  <si>
    <t>KIM/JINYOUNG,HEO/MINI</t>
  </si>
  <si>
    <t xml:space="preserve">4048583	</t>
  </si>
  <si>
    <t xml:space="preserve">	</t>
  </si>
  <si>
    <t xml:space="preserve">999227399438126	</t>
  </si>
  <si>
    <t>[曼谷]曼谷水门伯克利酒店(The Berkeley Hotel Pratunam Bangkok)(68545460)</t>
  </si>
  <si>
    <t>主塔奢华房&lt;2人入住&gt;&lt;不退款&gt;&lt;早餐&gt;</t>
  </si>
  <si>
    <t>LIN/TIENCHUN</t>
  </si>
  <si>
    <t xml:space="preserve">4069019	</t>
  </si>
  <si>
    <t xml:space="preserve">325098965	</t>
  </si>
  <si>
    <t xml:space="preserve">999227399456683	</t>
  </si>
  <si>
    <t>主楼奢华四人套房&lt;4人入住&gt;&lt;不退款&gt;&lt;早餐&gt;</t>
  </si>
  <si>
    <t xml:space="preserve">4069025	</t>
  </si>
  <si>
    <t xml:space="preserve">325096643,325096822	</t>
  </si>
  <si>
    <t xml:space="preserve">999228267331537	</t>
  </si>
  <si>
    <t>son/soohyun</t>
  </si>
  <si>
    <t xml:space="preserve">4169165	</t>
  </si>
  <si>
    <t xml:space="preserve">999228320893388	</t>
  </si>
  <si>
    <t>[曼谷]公爵夫人酒店(The Duchess Hotel)(55852022)</t>
  </si>
  <si>
    <t>豪华一卧房&lt;1人入住&gt;</t>
  </si>
  <si>
    <t>HU/LIRONG</t>
  </si>
  <si>
    <t xml:space="preserve">4194068	</t>
  </si>
  <si>
    <t xml:space="preserve">999228335906340	</t>
  </si>
  <si>
    <t>[洛斯皮塔莱-德略布雷加特]巴塞罗那费拉便捷酒店(EasyHotel Barcelona Fira)(95084713)</t>
  </si>
  <si>
    <t>无障碍双床房&lt;2人入住&gt;&lt;不退款&gt;</t>
  </si>
  <si>
    <t>Serathiuk/Everton Geraldo</t>
  </si>
  <si>
    <t xml:space="preserve">4200285	</t>
  </si>
  <si>
    <t xml:space="preserve">18149735	</t>
  </si>
  <si>
    <t xml:space="preserve">999228354189065	</t>
  </si>
  <si>
    <t>[曼谷]皇家宾佳酒店(Royal Benja Hotel)(55745225)</t>
  </si>
  <si>
    <t>Deluxe Double/Twin&lt;2人入住&gt;&lt;早餐&gt;</t>
  </si>
  <si>
    <t>DAGHASTANI/BILAL</t>
  </si>
  <si>
    <t xml:space="preserve">4210165	</t>
  </si>
  <si>
    <t xml:space="preserve">424829	</t>
  </si>
  <si>
    <t xml:space="preserve">999228369291232	</t>
  </si>
  <si>
    <t>[帕尔马马洛卡]帕尔马湾美利亚酒店(Melia Palma Bay)(55299433)</t>
  </si>
  <si>
    <t>豪华房&lt;1人入住&gt;</t>
  </si>
  <si>
    <t>LI/YAO</t>
  </si>
  <si>
    <t xml:space="preserve">4221818	</t>
  </si>
  <si>
    <t xml:space="preserve">999228418135045	</t>
  </si>
  <si>
    <t>[曼谷]曼谷拉查丹利中心酒店(Grande Centre Point Hotel Ratchadamri Bangkok)(55380772)</t>
  </si>
  <si>
    <t>顶级四人套房&lt;4人入住&gt;&lt;不退款&gt;</t>
  </si>
  <si>
    <t>LEE/MENGYUNG</t>
  </si>
  <si>
    <t xml:space="preserve">4234506	</t>
  </si>
  <si>
    <t xml:space="preserve">403348	</t>
  </si>
  <si>
    <t xml:space="preserve">999228555824215	</t>
  </si>
  <si>
    <t>[Srisa Chorakhe Noi]曼谷迪瓦鲁斯度假酒店(Divalux Resort and Spa Bangkok)(102880729)</t>
  </si>
  <si>
    <t>豪华双床房&lt;2人入住&gt;</t>
  </si>
  <si>
    <t>DURAND/Deborah Sherone</t>
  </si>
  <si>
    <t xml:space="preserve">4290212	</t>
  </si>
  <si>
    <t xml:space="preserve">20591655b28ac56ab7|125408602	</t>
  </si>
  <si>
    <t xml:space="preserve">999229306881400	</t>
  </si>
  <si>
    <t>[巴黎]宜必思巴黎埃菲尔铁塔酒店(Ibis Paris Tour Eiffel Cambronne 15ème)(60494235)</t>
  </si>
  <si>
    <t>标准双床房&lt;2人入住&gt;&lt;早餐&gt;</t>
  </si>
  <si>
    <t>PINZON/CLAUDIA</t>
  </si>
  <si>
    <t xml:space="preserve">4381402	</t>
  </si>
  <si>
    <t>取消</t>
  </si>
  <si>
    <t xml:space="preserve">999229591355455	</t>
  </si>
  <si>
    <t>[新加坡]樟宜机场皇冠假日酒店  - IHG 旗下酒店(Crowne Plaza Changi Airport, an IHG Hotel)(55280749)</t>
  </si>
  <si>
    <t>宝石翼楼标准特大床房&lt;2人入住&gt;&lt;不退款&gt;</t>
  </si>
  <si>
    <t>SUEN/MAN KIT</t>
  </si>
  <si>
    <t xml:space="preserve">4575750	</t>
  </si>
  <si>
    <t xml:space="preserve">28095680	</t>
  </si>
  <si>
    <t>，</t>
  </si>
  <si>
    <t>34191.45 HKD</t>
  </si>
  <si>
    <t>A240126094620481</t>
  </si>
  <si>
    <t>A240126094642481</t>
  </si>
  <si>
    <t>总计：34191.45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</si>
  <si>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</si>
  <si>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</si>
  <si>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</si>
  <si>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</si>
  <si>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</si>
  <si>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</si>
  <si>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</si>
  <si>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</si>
  <si>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</si>
  <si>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</si>
  <si>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</si>
  <si>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</si>
  <si>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</si>
  <si>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</si>
  <si>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</si>
  <si>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</si>
  <si>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</si>
  <si>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</si>
  <si>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</si>
  <si>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2024-01-10</t>
  </si>
  <si>
    <t>4575750</t>
  </si>
  <si>
    <t>新加坡樟宜机场皇冠假日酒店</t>
  </si>
  <si>
    <t>SUEN MAN KIT</t>
  </si>
  <si>
    <t>2024-01-22</t>
  </si>
  <si>
    <t>2024-01-23</t>
  </si>
  <si>
    <t>退房日周结</t>
  </si>
  <si>
    <t>1660.00</t>
  </si>
  <si>
    <t>1805.92</t>
  </si>
  <si>
    <t>0</t>
  </si>
  <si>
    <t>0.00</t>
  </si>
  <si>
    <t>携程汇智国际直连</t>
  </si>
  <si>
    <t>925</t>
  </si>
  <si>
    <t>2024-01-11 06:32:55</t>
  </si>
  <si>
    <t>否</t>
  </si>
  <si>
    <t>汇智国际旅游发展有限公司</t>
  </si>
  <si>
    <t>直采</t>
  </si>
  <si>
    <t>新加坡</t>
  </si>
  <si>
    <t>2023-12-05</t>
  </si>
  <si>
    <t>4381402</t>
  </si>
  <si>
    <t>宜必思巴黎埃菲尔铁塔酒店</t>
  </si>
  <si>
    <t>PINZON CLAUDIA</t>
  </si>
  <si>
    <t>2024-01-20</t>
  </si>
  <si>
    <t>2795.51</t>
  </si>
  <si>
    <t>3052.53</t>
  </si>
  <si>
    <t>2023-12-05 08:37:55</t>
  </si>
  <si>
    <t>直连</t>
  </si>
  <si>
    <t>法国</t>
  </si>
  <si>
    <t>2023-11-20</t>
  </si>
  <si>
    <t>4290212</t>
  </si>
  <si>
    <t>曼谷迪瓦鲁斯度假酒店</t>
  </si>
  <si>
    <t>DURAND Deborah Sherone</t>
  </si>
  <si>
    <t>296.24</t>
  </si>
  <si>
    <t>319.29</t>
  </si>
  <si>
    <t>2023-11-20 17:36:38</t>
  </si>
  <si>
    <t>泰国</t>
  </si>
  <si>
    <t>2023-11-11</t>
  </si>
  <si>
    <t>4234506</t>
  </si>
  <si>
    <t>曼谷拉查丹利中心酒店  (SHA Plus+)</t>
  </si>
  <si>
    <t>LEE MENGYUNG</t>
  </si>
  <si>
    <t>4875.00</t>
  </si>
  <si>
    <t>5211.12</t>
  </si>
  <si>
    <t>2023-11-11 13:35:11</t>
  </si>
  <si>
    <t>2023-11-07</t>
  </si>
  <si>
    <t>4210165</t>
  </si>
  <si>
    <t>皇家宾佳酒店</t>
  </si>
  <si>
    <t>DAGHASTANI BILAL</t>
  </si>
  <si>
    <t>376.08</t>
  </si>
  <si>
    <t>403.65</t>
  </si>
  <si>
    <t>2023-11-07 17:39:01</t>
  </si>
  <si>
    <t>2023-11-06</t>
  </si>
  <si>
    <t>4200285</t>
  </si>
  <si>
    <t>巴塞罗那费拉便捷酒店</t>
  </si>
  <si>
    <t>Serathiuk Everton Geraldo</t>
  </si>
  <si>
    <t>422.19</t>
  </si>
  <si>
    <t>451.93</t>
  </si>
  <si>
    <t>2023-11-06 04:03:02</t>
  </si>
  <si>
    <t>西班牙</t>
  </si>
  <si>
    <t>2023-11-01</t>
  </si>
  <si>
    <t>4169165</t>
  </si>
  <si>
    <t>皇宫水上乐园度假村</t>
  </si>
  <si>
    <t>son soohyun</t>
  </si>
  <si>
    <t>2024-01-21</t>
  </si>
  <si>
    <t>2642.62</t>
  </si>
  <si>
    <t>2820.30</t>
  </si>
  <si>
    <t>2023-11-01 13:29:25</t>
  </si>
  <si>
    <t>菲律宾</t>
  </si>
  <si>
    <t>2023-10-14</t>
  </si>
  <si>
    <t>4069025</t>
  </si>
  <si>
    <t>曼谷水门伯克利酒店</t>
  </si>
  <si>
    <t>LIN TIENCHUN</t>
  </si>
  <si>
    <t>3864.00</t>
  </si>
  <si>
    <t>4126.88</t>
  </si>
  <si>
    <t>2023-10-14 13:45:22</t>
  </si>
  <si>
    <t>4069019</t>
  </si>
  <si>
    <t>1247.99</t>
  </si>
  <si>
    <t>1332.90</t>
  </si>
  <si>
    <t>2023-10-14 11:24:40</t>
  </si>
  <si>
    <t>2023-10-10</t>
  </si>
  <si>
    <t>4048583</t>
  </si>
  <si>
    <t>KIM JINYOUNG,HEO MINI</t>
  </si>
  <si>
    <t>2896.69</t>
  </si>
  <si>
    <t>3103.38</t>
  </si>
  <si>
    <t>2023-10-10 13:58:57</t>
  </si>
  <si>
    <t>2023-10-01</t>
  </si>
  <si>
    <t>4009785</t>
  </si>
  <si>
    <t>攀瓦布里海滨度假村(SHA Extra Plus)</t>
  </si>
  <si>
    <t>Singh Harpreet</t>
  </si>
  <si>
    <t>680.00</t>
  </si>
  <si>
    <t>727.35</t>
  </si>
  <si>
    <t>2023-10-02 14:22:38</t>
  </si>
  <si>
    <t>2023-09-25</t>
  </si>
  <si>
    <t>3981458</t>
  </si>
  <si>
    <t>普吉秘密悬崖度假村</t>
  </si>
  <si>
    <t>ITGEL GANJARGAL,NAMJIL MUNKHZAYA</t>
  </si>
  <si>
    <t>2024-01-19</t>
  </si>
  <si>
    <t>1350.81</t>
  </si>
  <si>
    <t>1443.64</t>
  </si>
  <si>
    <t>2023-09-25 00:18:41</t>
  </si>
  <si>
    <t>2023-08-23</t>
  </si>
  <si>
    <t>3824432</t>
  </si>
  <si>
    <t>纽约客温德姆酒店</t>
  </si>
  <si>
    <t>LEE JANGWOOK,LEE SEOKHYEON</t>
  </si>
  <si>
    <t>2024-01-17</t>
  </si>
  <si>
    <t>5960.26</t>
  </si>
  <si>
    <t>6389.64</t>
  </si>
  <si>
    <t>2023-08-23 16:13:36</t>
  </si>
  <si>
    <t>美国</t>
  </si>
  <si>
    <t>2023-07-23</t>
  </si>
  <si>
    <t>3675589</t>
  </si>
  <si>
    <t>OH SEONGJUN</t>
  </si>
  <si>
    <t>2767.49</t>
  </si>
  <si>
    <t>3002.92</t>
  </si>
  <si>
    <t>2023-07-23 22:01:55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</si>
</sst>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31</xdr:row>
      <xdr:rowOff>0</xdr:rowOff>
    </xdr:from>
    <xdr:to>
      <xdr:col>15</xdr:col>
      <xdr:colOff>152400</xdr:colOff>
      <xdr:row>58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4972050"/>
          <a:ext cx="10953750" cy="4752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45312</v>
      </c>
      <c r="G2" s="6">
        <v>45314</v>
      </c>
      <c r="H2" s="4">
        <v>1</v>
      </c>
      <c r="I2" s="4">
        <v>2</v>
      </c>
      <c r="J2" s="4">
        <v>2</v>
      </c>
      <c r="K2" s="4" t="s">
        <v>30</v>
      </c>
      <c r="L2" s="4">
        <v>3002.92</v>
      </c>
      <c r="M2" s="4">
        <v>3002.92</v>
      </c>
      <c r="N2" s="4" t="s">
        <v>31</v>
      </c>
      <c r="O2" s="4" t="s">
        <v>32</v>
      </c>
      <c r="P2" s="4" t="s">
        <v>33</v>
      </c>
      <c r="Q2" s="4">
        <v>0</v>
      </c>
      <c r="R2" s="7">
        <v>45130</v>
      </c>
      <c r="S2" s="6">
        <v>45317</v>
      </c>
      <c r="T2" s="4" t="s">
        <v>34</v>
      </c>
      <c r="U2" s="4">
        <v>3002.92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45308</v>
      </c>
      <c r="G3" s="6">
        <v>45314</v>
      </c>
      <c r="H3" s="4">
        <v>1</v>
      </c>
      <c r="I3" s="4">
        <v>6</v>
      </c>
      <c r="J3" s="4">
        <v>6</v>
      </c>
      <c r="K3" s="4" t="s">
        <v>30</v>
      </c>
      <c r="L3" s="4">
        <v>6389.64</v>
      </c>
      <c r="M3" s="4">
        <v>6389.64</v>
      </c>
      <c r="N3" s="4" t="s">
        <v>40</v>
      </c>
      <c r="O3" s="4" t="s">
        <v>32</v>
      </c>
      <c r="P3" s="4" t="s">
        <v>33</v>
      </c>
      <c r="Q3" s="4">
        <v>0</v>
      </c>
      <c r="R3" s="7">
        <v>45161</v>
      </c>
      <c r="S3" s="6">
        <v>45317</v>
      </c>
      <c r="T3" s="4" t="s">
        <v>34</v>
      </c>
      <c r="U3" s="4">
        <v>6389.64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45310</v>
      </c>
      <c r="G4" s="6">
        <v>45314</v>
      </c>
      <c r="H4" s="4">
        <v>1</v>
      </c>
      <c r="I4" s="4">
        <v>4</v>
      </c>
      <c r="J4" s="4">
        <v>4</v>
      </c>
      <c r="K4" s="4" t="s">
        <v>30</v>
      </c>
      <c r="L4" s="4">
        <v>1443.64</v>
      </c>
      <c r="M4" s="4">
        <v>1443.64</v>
      </c>
      <c r="N4" s="4" t="s">
        <v>46</v>
      </c>
      <c r="O4" s="4" t="s">
        <v>32</v>
      </c>
      <c r="P4" s="4" t="s">
        <v>33</v>
      </c>
      <c r="Q4" s="4">
        <v>0</v>
      </c>
      <c r="R4" s="7">
        <v>45194.0000115741</v>
      </c>
      <c r="S4" s="6">
        <v>45317</v>
      </c>
      <c r="T4" s="4" t="s">
        <v>34</v>
      </c>
      <c r="U4" s="4">
        <v>1443.64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45313</v>
      </c>
      <c r="G5" s="6">
        <v>45314</v>
      </c>
      <c r="H5" s="4">
        <v>1</v>
      </c>
      <c r="I5" s="4">
        <v>1</v>
      </c>
      <c r="J5" s="4">
        <v>1</v>
      </c>
      <c r="K5" s="4" t="s">
        <v>30</v>
      </c>
      <c r="L5" s="4">
        <v>727.35</v>
      </c>
      <c r="M5" s="4">
        <v>727.35</v>
      </c>
      <c r="N5" s="4" t="s">
        <v>52</v>
      </c>
      <c r="O5" s="4" t="s">
        <v>32</v>
      </c>
      <c r="P5" s="4" t="s">
        <v>33</v>
      </c>
      <c r="Q5" s="4">
        <v>0</v>
      </c>
      <c r="R5" s="7">
        <v>45200</v>
      </c>
      <c r="S5" s="6">
        <v>45317</v>
      </c>
      <c r="T5" s="4" t="s">
        <v>34</v>
      </c>
      <c r="U5" s="4">
        <v>727.35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28</v>
      </c>
      <c r="E6" s="4" t="s">
        <v>56</v>
      </c>
      <c r="F6" s="6">
        <v>45312</v>
      </c>
      <c r="G6" s="6">
        <v>45314</v>
      </c>
      <c r="H6" s="4">
        <v>1</v>
      </c>
      <c r="I6" s="4">
        <v>2</v>
      </c>
      <c r="J6" s="4">
        <v>2</v>
      </c>
      <c r="K6" s="4" t="s">
        <v>30</v>
      </c>
      <c r="L6" s="4">
        <v>3103.38</v>
      </c>
      <c r="M6" s="4">
        <v>3103.38</v>
      </c>
      <c r="N6" s="4" t="s">
        <v>57</v>
      </c>
      <c r="O6" s="4" t="s">
        <v>32</v>
      </c>
      <c r="P6" s="4" t="s">
        <v>33</v>
      </c>
      <c r="Q6" s="4">
        <v>0</v>
      </c>
      <c r="R6" s="7">
        <v>45209</v>
      </c>
      <c r="S6" s="6">
        <v>45317</v>
      </c>
      <c r="T6" s="4" t="s">
        <v>34</v>
      </c>
      <c r="U6" s="4">
        <v>3103.38</v>
      </c>
      <c r="V6" s="4">
        <v>0</v>
      </c>
      <c r="W6" s="4">
        <v>0</v>
      </c>
      <c r="X6" s="4" t="s">
        <v>58</v>
      </c>
      <c r="Y6" s="4" t="s">
        <v>59</v>
      </c>
    </row>
    <row r="7" s="4" customFormat="1" spans="1:25">
      <c r="A7" s="4" t="s">
        <v>60</v>
      </c>
      <c r="B7" s="4" t="s">
        <v>26</v>
      </c>
      <c r="C7" s="4" t="s">
        <v>27</v>
      </c>
      <c r="D7" s="4" t="s">
        <v>61</v>
      </c>
      <c r="E7" s="4" t="s">
        <v>62</v>
      </c>
      <c r="F7" s="6">
        <v>45312</v>
      </c>
      <c r="G7" s="6">
        <v>45314</v>
      </c>
      <c r="H7" s="4">
        <v>1</v>
      </c>
      <c r="I7" s="4">
        <v>2</v>
      </c>
      <c r="J7" s="4">
        <v>2</v>
      </c>
      <c r="K7" s="4" t="s">
        <v>30</v>
      </c>
      <c r="L7" s="4">
        <v>1332.9</v>
      </c>
      <c r="M7" s="4">
        <v>1332.9</v>
      </c>
      <c r="N7" s="4" t="s">
        <v>63</v>
      </c>
      <c r="O7" s="4" t="s">
        <v>32</v>
      </c>
      <c r="P7" s="4" t="s">
        <v>33</v>
      </c>
      <c r="Q7" s="4">
        <v>0</v>
      </c>
      <c r="R7" s="7">
        <v>45213.0000115741</v>
      </c>
      <c r="S7" s="6">
        <v>45317</v>
      </c>
      <c r="T7" s="4" t="s">
        <v>34</v>
      </c>
      <c r="U7" s="4">
        <v>1332.9</v>
      </c>
      <c r="V7" s="4">
        <v>0</v>
      </c>
      <c r="W7" s="4">
        <v>0</v>
      </c>
      <c r="X7" s="4" t="s">
        <v>64</v>
      </c>
      <c r="Y7" s="4" t="s">
        <v>65</v>
      </c>
    </row>
    <row r="8" s="4" customFormat="1" spans="1:25">
      <c r="A8" s="4" t="s">
        <v>66</v>
      </c>
      <c r="B8" s="4" t="s">
        <v>26</v>
      </c>
      <c r="C8" s="4" t="s">
        <v>27</v>
      </c>
      <c r="D8" s="4" t="s">
        <v>61</v>
      </c>
      <c r="E8" s="4" t="s">
        <v>67</v>
      </c>
      <c r="F8" s="6">
        <v>45312</v>
      </c>
      <c r="G8" s="6">
        <v>45314</v>
      </c>
      <c r="H8" s="4">
        <v>2</v>
      </c>
      <c r="I8" s="4">
        <v>2</v>
      </c>
      <c r="J8" s="4">
        <v>4</v>
      </c>
      <c r="K8" s="4" t="s">
        <v>30</v>
      </c>
      <c r="L8" s="4">
        <v>4126.88</v>
      </c>
      <c r="M8" s="4">
        <v>4126.88</v>
      </c>
      <c r="N8" s="4" t="s">
        <v>63</v>
      </c>
      <c r="O8" s="4" t="s">
        <v>32</v>
      </c>
      <c r="P8" s="4" t="s">
        <v>33</v>
      </c>
      <c r="Q8" s="4">
        <v>0</v>
      </c>
      <c r="R8" s="7">
        <v>45213</v>
      </c>
      <c r="S8" s="6">
        <v>45317</v>
      </c>
      <c r="T8" s="4" t="s">
        <v>34</v>
      </c>
      <c r="U8" s="4">
        <v>4126.88</v>
      </c>
      <c r="V8" s="4">
        <v>0</v>
      </c>
      <c r="W8" s="4">
        <v>0</v>
      </c>
      <c r="X8" s="4" t="s">
        <v>68</v>
      </c>
      <c r="Y8" s="4" t="s">
        <v>69</v>
      </c>
    </row>
    <row r="9" s="4" customFormat="1" spans="1:25">
      <c r="A9" s="4" t="s">
        <v>70</v>
      </c>
      <c r="B9" s="4" t="s">
        <v>26</v>
      </c>
      <c r="C9" s="4" t="s">
        <v>27</v>
      </c>
      <c r="D9" s="4" t="s">
        <v>28</v>
      </c>
      <c r="E9" s="4" t="s">
        <v>29</v>
      </c>
      <c r="F9" s="6">
        <v>45312</v>
      </c>
      <c r="G9" s="6">
        <v>45314</v>
      </c>
      <c r="H9" s="4">
        <v>1</v>
      </c>
      <c r="I9" s="4">
        <v>2</v>
      </c>
      <c r="J9" s="4">
        <v>2</v>
      </c>
      <c r="K9" s="4" t="s">
        <v>30</v>
      </c>
      <c r="L9" s="4">
        <v>2820.3</v>
      </c>
      <c r="M9" s="4">
        <v>2820.3</v>
      </c>
      <c r="N9" s="4" t="s">
        <v>71</v>
      </c>
      <c r="O9" s="4" t="s">
        <v>32</v>
      </c>
      <c r="P9" s="4" t="s">
        <v>33</v>
      </c>
      <c r="Q9" s="4">
        <v>0</v>
      </c>
      <c r="R9" s="7">
        <v>45231</v>
      </c>
      <c r="S9" s="6">
        <v>45317</v>
      </c>
      <c r="T9" s="4" t="s">
        <v>34</v>
      </c>
      <c r="U9" s="4">
        <v>2820.3</v>
      </c>
      <c r="V9" s="4">
        <v>0</v>
      </c>
      <c r="W9" s="4">
        <v>0</v>
      </c>
      <c r="X9" s="4" t="s">
        <v>72</v>
      </c>
      <c r="Y9" s="4" t="s">
        <v>59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45313</v>
      </c>
      <c r="G10" s="6">
        <v>45314</v>
      </c>
      <c r="H10" s="4">
        <v>1</v>
      </c>
      <c r="I10" s="4">
        <v>1</v>
      </c>
      <c r="J10" s="4">
        <v>1</v>
      </c>
      <c r="K10" s="4" t="s">
        <v>30</v>
      </c>
      <c r="L10" s="4">
        <v>665.4</v>
      </c>
      <c r="M10" s="4">
        <v>665.4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45235</v>
      </c>
      <c r="S10" s="6">
        <v>45317</v>
      </c>
      <c r="T10" s="4" t="s">
        <v>34</v>
      </c>
      <c r="U10" s="4">
        <v>665.4</v>
      </c>
      <c r="V10" s="4">
        <v>0</v>
      </c>
      <c r="W10" s="4">
        <v>0</v>
      </c>
      <c r="X10" s="4" t="s">
        <v>77</v>
      </c>
      <c r="Y10" s="4" t="s">
        <v>59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45313</v>
      </c>
      <c r="G11" s="6">
        <v>45314</v>
      </c>
      <c r="H11" s="4">
        <v>1</v>
      </c>
      <c r="I11" s="4">
        <v>1</v>
      </c>
      <c r="J11" s="4">
        <v>1</v>
      </c>
      <c r="K11" s="4" t="s">
        <v>30</v>
      </c>
      <c r="L11" s="4">
        <v>451.93</v>
      </c>
      <c r="M11" s="4">
        <v>451.93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45236.0000115741</v>
      </c>
      <c r="S11" s="6">
        <v>45317</v>
      </c>
      <c r="T11" s="4" t="s">
        <v>34</v>
      </c>
      <c r="U11" s="4">
        <v>451.93</v>
      </c>
      <c r="V11" s="4">
        <v>0</v>
      </c>
      <c r="W11" s="4">
        <v>0</v>
      </c>
      <c r="X11" s="4" t="s">
        <v>82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45313</v>
      </c>
      <c r="G12" s="6">
        <v>45314</v>
      </c>
      <c r="H12" s="4">
        <v>1</v>
      </c>
      <c r="I12" s="4">
        <v>1</v>
      </c>
      <c r="J12" s="4">
        <v>1</v>
      </c>
      <c r="K12" s="4" t="s">
        <v>30</v>
      </c>
      <c r="L12" s="4">
        <v>403.65</v>
      </c>
      <c r="M12" s="4">
        <v>403.65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45237</v>
      </c>
      <c r="S12" s="6">
        <v>45317</v>
      </c>
      <c r="T12" s="4" t="s">
        <v>34</v>
      </c>
      <c r="U12" s="4">
        <v>403.65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45312</v>
      </c>
      <c r="G13" s="6">
        <v>45314</v>
      </c>
      <c r="H13" s="4">
        <v>1</v>
      </c>
      <c r="I13" s="4">
        <v>2</v>
      </c>
      <c r="J13" s="4">
        <v>2</v>
      </c>
      <c r="K13" s="4" t="s">
        <v>30</v>
      </c>
      <c r="L13" s="4">
        <v>1642.46</v>
      </c>
      <c r="M13" s="4">
        <v>1642.46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45239</v>
      </c>
      <c r="S13" s="6">
        <v>45317</v>
      </c>
      <c r="T13" s="4" t="s">
        <v>34</v>
      </c>
      <c r="U13" s="4">
        <v>1642.46</v>
      </c>
      <c r="V13" s="4">
        <v>0</v>
      </c>
      <c r="W13" s="4">
        <v>0</v>
      </c>
      <c r="X13" s="4" t="s">
        <v>94</v>
      </c>
      <c r="Y13" s="4" t="s">
        <v>59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45311</v>
      </c>
      <c r="G14" s="6">
        <v>45314</v>
      </c>
      <c r="H14" s="4">
        <v>1</v>
      </c>
      <c r="I14" s="4">
        <v>3</v>
      </c>
      <c r="J14" s="4">
        <v>3</v>
      </c>
      <c r="K14" s="4" t="s">
        <v>30</v>
      </c>
      <c r="L14" s="4">
        <v>5211.12</v>
      </c>
      <c r="M14" s="4">
        <v>5211.12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45241.0000115741</v>
      </c>
      <c r="S14" s="6">
        <v>45317</v>
      </c>
      <c r="T14" s="4" t="s">
        <v>34</v>
      </c>
      <c r="U14" s="4">
        <v>5211.12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45313</v>
      </c>
      <c r="G15" s="6">
        <v>45314</v>
      </c>
      <c r="H15" s="4">
        <v>1</v>
      </c>
      <c r="I15" s="4">
        <v>1</v>
      </c>
      <c r="J15" s="4">
        <v>1</v>
      </c>
      <c r="K15" s="4" t="s">
        <v>30</v>
      </c>
      <c r="L15" s="4">
        <v>319.29</v>
      </c>
      <c r="M15" s="4">
        <v>319.29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45250.0000115741</v>
      </c>
      <c r="S15" s="6">
        <v>45317</v>
      </c>
      <c r="T15" s="4" t="s">
        <v>34</v>
      </c>
      <c r="U15" s="4">
        <v>319.29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45311</v>
      </c>
      <c r="G16" s="6">
        <v>45314</v>
      </c>
      <c r="H16" s="4">
        <v>1</v>
      </c>
      <c r="I16" s="4">
        <v>3</v>
      </c>
      <c r="J16" s="4">
        <v>3</v>
      </c>
      <c r="K16" s="4" t="s">
        <v>30</v>
      </c>
      <c r="L16" s="4">
        <v>3052.53</v>
      </c>
      <c r="M16" s="4">
        <v>3052.53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45265</v>
      </c>
      <c r="S16" s="6">
        <v>45317</v>
      </c>
      <c r="T16" s="4" t="s">
        <v>34</v>
      </c>
      <c r="U16" s="4">
        <v>3052.53</v>
      </c>
      <c r="V16" s="4">
        <v>0</v>
      </c>
      <c r="W16" s="4">
        <v>0</v>
      </c>
      <c r="X16" s="4" t="s">
        <v>111</v>
      </c>
      <c r="Y16" s="4" t="s">
        <v>59</v>
      </c>
    </row>
    <row r="17" s="4" customFormat="1" spans="1:25">
      <c r="A17" s="4" t="s">
        <v>90</v>
      </c>
      <c r="B17" s="4" t="s">
        <v>26</v>
      </c>
      <c r="C17" s="4" t="s">
        <v>112</v>
      </c>
      <c r="D17" s="4" t="s">
        <v>91</v>
      </c>
      <c r="E17" s="4" t="s">
        <v>92</v>
      </c>
      <c r="F17" s="6">
        <v>45312</v>
      </c>
      <c r="G17" s="6">
        <v>45314</v>
      </c>
      <c r="H17" s="4">
        <v>1</v>
      </c>
      <c r="I17" s="4">
        <v>2</v>
      </c>
      <c r="J17" s="4">
        <v>2</v>
      </c>
      <c r="K17" s="4" t="s">
        <v>30</v>
      </c>
      <c r="L17" s="4">
        <v>-1642.46</v>
      </c>
      <c r="M17" s="4">
        <v>-1642.46</v>
      </c>
      <c r="N17" s="4" t="s">
        <v>93</v>
      </c>
      <c r="O17" s="4" t="s">
        <v>32</v>
      </c>
      <c r="P17" s="4" t="s">
        <v>33</v>
      </c>
      <c r="Q17" s="4">
        <v>0</v>
      </c>
      <c r="R17" s="7">
        <v>45239</v>
      </c>
      <c r="S17" s="6">
        <v>45317</v>
      </c>
      <c r="T17" s="4" t="s">
        <v>34</v>
      </c>
      <c r="U17" s="4">
        <v>-1642.46</v>
      </c>
      <c r="V17" s="4">
        <v>0</v>
      </c>
      <c r="W17" s="4">
        <v>0</v>
      </c>
      <c r="X17" s="4" t="s">
        <v>94</v>
      </c>
      <c r="Y17" s="4" t="s">
        <v>59</v>
      </c>
    </row>
    <row r="18" s="4" customFormat="1" spans="1:25">
      <c r="A18" s="4" t="s">
        <v>113</v>
      </c>
      <c r="B18" s="4" t="s">
        <v>26</v>
      </c>
      <c r="C18" s="4" t="s">
        <v>27</v>
      </c>
      <c r="D18" s="4" t="s">
        <v>114</v>
      </c>
      <c r="E18" s="4" t="s">
        <v>115</v>
      </c>
      <c r="F18" s="6">
        <v>45313</v>
      </c>
      <c r="G18" s="6">
        <v>45314</v>
      </c>
      <c r="H18" s="4">
        <v>1</v>
      </c>
      <c r="I18" s="4">
        <v>1</v>
      </c>
      <c r="J18" s="4">
        <v>1</v>
      </c>
      <c r="K18" s="4" t="s">
        <v>30</v>
      </c>
      <c r="L18" s="4">
        <v>1805.92</v>
      </c>
      <c r="M18" s="4">
        <v>1805.92</v>
      </c>
      <c r="N18" s="4" t="s">
        <v>116</v>
      </c>
      <c r="O18" s="4" t="s">
        <v>32</v>
      </c>
      <c r="P18" s="4" t="s">
        <v>33</v>
      </c>
      <c r="Q18" s="4">
        <v>0</v>
      </c>
      <c r="R18" s="7">
        <v>45301.0000115741</v>
      </c>
      <c r="S18" s="6">
        <v>45317</v>
      </c>
      <c r="T18" s="4" t="s">
        <v>34</v>
      </c>
      <c r="U18" s="4">
        <v>1805.92</v>
      </c>
      <c r="V18" s="4">
        <v>0</v>
      </c>
      <c r="W18" s="4">
        <v>0</v>
      </c>
      <c r="X18" s="4" t="s">
        <v>117</v>
      </c>
      <c r="Y18" s="4" t="s">
        <v>118</v>
      </c>
    </row>
    <row r="19" s="4" customFormat="1" spans="1:25">
      <c r="A19" s="4" t="s">
        <v>73</v>
      </c>
      <c r="B19" s="4" t="s">
        <v>26</v>
      </c>
      <c r="C19" s="4" t="s">
        <v>112</v>
      </c>
      <c r="D19" s="4" t="s">
        <v>74</v>
      </c>
      <c r="E19" s="4" t="s">
        <v>75</v>
      </c>
      <c r="F19" s="6">
        <v>45313</v>
      </c>
      <c r="G19" s="6">
        <v>45314</v>
      </c>
      <c r="H19" s="4">
        <v>1</v>
      </c>
      <c r="I19" s="4">
        <v>1</v>
      </c>
      <c r="J19" s="4">
        <v>1</v>
      </c>
      <c r="K19" s="4" t="s">
        <v>30</v>
      </c>
      <c r="L19" s="4">
        <v>-665.4</v>
      </c>
      <c r="M19" s="4">
        <v>-665.4</v>
      </c>
      <c r="N19" s="4" t="s">
        <v>76</v>
      </c>
      <c r="O19" s="4" t="s">
        <v>32</v>
      </c>
      <c r="P19" s="4" t="s">
        <v>33</v>
      </c>
      <c r="Q19" s="4">
        <v>0</v>
      </c>
      <c r="R19" s="7">
        <v>45235</v>
      </c>
      <c r="S19" s="6">
        <v>45317</v>
      </c>
      <c r="T19" s="4" t="s">
        <v>34</v>
      </c>
      <c r="U19" s="4">
        <v>-665.4</v>
      </c>
      <c r="V19" s="4">
        <v>0</v>
      </c>
      <c r="W19" s="4">
        <v>0</v>
      </c>
      <c r="X19" s="4" t="s">
        <v>77</v>
      </c>
      <c r="Y19" s="4" t="s">
        <v>59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28"/>
  <sheetViews>
    <sheetView tabSelected="1" workbookViewId="0">
      <selection activeCell="A26" sqref="A26:C28"/>
    </sheetView>
  </sheetViews>
  <sheetFormatPr defaultColWidth="9" defaultRowHeight="13.5"/>
  <cols>
    <col min="1" max="1" width="12.625" style="4"/>
    <col min="2" max="3" width="10.375" style="4"/>
    <col min="4" max="4" width="9.375" style="4"/>
    <col min="5" max="16361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119</v>
      </c>
    </row>
    <row r="2" s="4" customFormat="1" spans="1:9">
      <c r="A2" s="5">
        <v>999225539486168</v>
      </c>
      <c r="B2" s="6">
        <v>45312</v>
      </c>
      <c r="C2" s="6">
        <v>45314</v>
      </c>
      <c r="D2" s="4">
        <v>3002.92</v>
      </c>
      <c r="E2" s="4" t="str">
        <f>VLOOKUP(A2,HOP!A:L,12,0)</f>
        <v>3002.92</v>
      </c>
      <c r="F2" s="4" t="str">
        <f>VLOOKUP(A2,HOP!A:C,3,0)</f>
        <v>3675589</v>
      </c>
      <c r="G2" s="4">
        <f>D2-E2</f>
        <v>0</v>
      </c>
      <c r="H2" s="4" t="str">
        <f>$H$1&amp;F2</f>
        <v>，3675589</v>
      </c>
      <c r="I2" s="4" t="str">
        <f>VLOOKUP(A2,HOP!A:U,21,0)</f>
        <v>直连</v>
      </c>
    </row>
    <row r="3" s="4" customFormat="1" spans="1:9">
      <c r="A3" s="5">
        <v>999226317656628</v>
      </c>
      <c r="B3" s="6">
        <v>45308</v>
      </c>
      <c r="C3" s="6">
        <v>45314</v>
      </c>
      <c r="D3" s="4">
        <v>6389.64</v>
      </c>
      <c r="E3" s="4" t="str">
        <f>VLOOKUP(A3,HOP!A:L,12,0)</f>
        <v>6389.64</v>
      </c>
      <c r="F3" s="4" t="str">
        <f>VLOOKUP(A3,HOP!A:C,3,0)</f>
        <v>3824432</v>
      </c>
      <c r="G3" s="4">
        <f t="shared" ref="G3:G17" si="0">D3-E3</f>
        <v>0</v>
      </c>
      <c r="H3" s="4" t="str">
        <f t="shared" ref="H3:H17" si="1">$H$1&amp;F3</f>
        <v>，3824432</v>
      </c>
      <c r="I3" s="4" t="str">
        <f>VLOOKUP(A3,HOP!A:U,21,0)</f>
        <v>直连</v>
      </c>
    </row>
    <row r="4" s="4" customFormat="1" spans="1:9">
      <c r="A4" s="5">
        <v>999227005334018</v>
      </c>
      <c r="B4" s="6">
        <v>45310</v>
      </c>
      <c r="C4" s="6">
        <v>45314</v>
      </c>
      <c r="D4" s="4">
        <v>1443.64</v>
      </c>
      <c r="E4" s="4" t="str">
        <f>VLOOKUP(A4,HOP!A:L,12,0)</f>
        <v>1443.64</v>
      </c>
      <c r="F4" s="4" t="str">
        <f>VLOOKUP(A4,HOP!A:C,3,0)</f>
        <v>3981458</v>
      </c>
      <c r="G4" s="4">
        <f t="shared" si="0"/>
        <v>0</v>
      </c>
      <c r="H4" s="4" t="str">
        <f t="shared" si="1"/>
        <v>，3981458</v>
      </c>
      <c r="I4" s="4" t="str">
        <f>VLOOKUP(A4,HOP!A:U,21,0)</f>
        <v>直连</v>
      </c>
    </row>
    <row r="5" s="4" customFormat="1" spans="1:9">
      <c r="A5" s="5">
        <v>999227112181905</v>
      </c>
      <c r="B5" s="6">
        <v>45313</v>
      </c>
      <c r="C5" s="6">
        <v>45314</v>
      </c>
      <c r="D5" s="4">
        <v>727.35</v>
      </c>
      <c r="E5" s="4" t="str">
        <f>VLOOKUP(A5,HOP!A:L,12,0)</f>
        <v>727.35</v>
      </c>
      <c r="F5" s="4" t="str">
        <f>VLOOKUP(A5,HOP!A:C,3,0)</f>
        <v>4009785</v>
      </c>
      <c r="G5" s="4">
        <f t="shared" si="0"/>
        <v>0</v>
      </c>
      <c r="H5" s="4" t="str">
        <f t="shared" si="1"/>
        <v>，4009785</v>
      </c>
      <c r="I5" s="4" t="str">
        <f>VLOOKUP(A5,HOP!A:U,21,0)</f>
        <v>直采</v>
      </c>
    </row>
    <row r="6" s="4" customFormat="1" spans="1:9">
      <c r="A6" s="5">
        <v>999227323946327</v>
      </c>
      <c r="B6" s="6">
        <v>45312</v>
      </c>
      <c r="C6" s="6">
        <v>45314</v>
      </c>
      <c r="D6" s="4">
        <v>3103.38</v>
      </c>
      <c r="E6" s="4" t="str">
        <f>VLOOKUP(A6,HOP!A:L,12,0)</f>
        <v>3103.38</v>
      </c>
      <c r="F6" s="4" t="str">
        <f>VLOOKUP(A6,HOP!A:C,3,0)</f>
        <v>4048583</v>
      </c>
      <c r="G6" s="4">
        <f t="shared" si="0"/>
        <v>0</v>
      </c>
      <c r="H6" s="4" t="str">
        <f t="shared" si="1"/>
        <v>，4048583</v>
      </c>
      <c r="I6" s="4" t="str">
        <f>VLOOKUP(A6,HOP!A:U,21,0)</f>
        <v>直连</v>
      </c>
    </row>
    <row r="7" s="4" customFormat="1" spans="1:9">
      <c r="A7" s="5">
        <v>999227399438126</v>
      </c>
      <c r="B7" s="6">
        <v>45312</v>
      </c>
      <c r="C7" s="6">
        <v>45314</v>
      </c>
      <c r="D7" s="4">
        <v>1332.9</v>
      </c>
      <c r="E7" s="4" t="str">
        <f>VLOOKUP(A7,HOP!A:L,12,0)</f>
        <v>1332.90</v>
      </c>
      <c r="F7" s="4" t="str">
        <f>VLOOKUP(A7,HOP!A:C,3,0)</f>
        <v>4069019</v>
      </c>
      <c r="G7" s="4">
        <f t="shared" si="0"/>
        <v>0</v>
      </c>
      <c r="H7" s="4" t="str">
        <f t="shared" si="1"/>
        <v>，4069019</v>
      </c>
      <c r="I7" s="4" t="str">
        <f>VLOOKUP(A7,HOP!A:U,21,0)</f>
        <v>直采</v>
      </c>
    </row>
    <row r="8" s="4" customFormat="1" spans="1:9">
      <c r="A8" s="5">
        <v>999227399456683</v>
      </c>
      <c r="B8" s="6">
        <v>45312</v>
      </c>
      <c r="C8" s="6">
        <v>45314</v>
      </c>
      <c r="D8" s="4">
        <v>4126.88</v>
      </c>
      <c r="E8" s="4" t="str">
        <f>VLOOKUP(A8,HOP!A:L,12,0)</f>
        <v>4126.88</v>
      </c>
      <c r="F8" s="4" t="str">
        <f>VLOOKUP(A8,HOP!A:C,3,0)</f>
        <v>4069025</v>
      </c>
      <c r="G8" s="4">
        <f t="shared" si="0"/>
        <v>0</v>
      </c>
      <c r="H8" s="4" t="str">
        <f t="shared" si="1"/>
        <v>，4069025</v>
      </c>
      <c r="I8" s="4" t="str">
        <f>VLOOKUP(A8,HOP!A:U,21,0)</f>
        <v>直采</v>
      </c>
    </row>
    <row r="9" s="4" customFormat="1" spans="1:9">
      <c r="A9" s="5">
        <v>999228267331537</v>
      </c>
      <c r="B9" s="6">
        <v>45312</v>
      </c>
      <c r="C9" s="6">
        <v>45314</v>
      </c>
      <c r="D9" s="4">
        <v>2820.3</v>
      </c>
      <c r="E9" s="4" t="str">
        <f>VLOOKUP(A9,HOP!A:L,12,0)</f>
        <v>2820.30</v>
      </c>
      <c r="F9" s="4" t="str">
        <f>VLOOKUP(A9,HOP!A:C,3,0)</f>
        <v>4169165</v>
      </c>
      <c r="G9" s="4">
        <f t="shared" si="0"/>
        <v>0</v>
      </c>
      <c r="H9" s="4" t="str">
        <f t="shared" si="1"/>
        <v>，4169165</v>
      </c>
      <c r="I9" s="4" t="str">
        <f>VLOOKUP(A9,HOP!A:U,21,0)</f>
        <v>直连</v>
      </c>
    </row>
    <row r="10" s="4" customFormat="1" hidden="1" spans="1:9">
      <c r="A10" s="5">
        <v>999228320893388</v>
      </c>
      <c r="B10" s="6">
        <v>45313</v>
      </c>
      <c r="C10" s="6">
        <v>45314</v>
      </c>
      <c r="D10" s="4">
        <v>0</v>
      </c>
      <c r="E10" s="4" t="e">
        <f>VLOOKUP(A10,HOP!A:L,12,0)</f>
        <v>#N/A</v>
      </c>
      <c r="F10" s="4" t="e">
        <f>VLOOKUP(A10,HOP!A:C,3,0)</f>
        <v>#N/A</v>
      </c>
      <c r="G10" s="4" t="e">
        <f t="shared" si="0"/>
        <v>#N/A</v>
      </c>
      <c r="H10" s="4" t="e">
        <f t="shared" si="1"/>
        <v>#N/A</v>
      </c>
      <c r="I10" s="4" t="e">
        <f>VLOOKUP(A10,HOP!A:U,21,0)</f>
        <v>#N/A</v>
      </c>
    </row>
    <row r="11" s="4" customFormat="1" spans="1:9">
      <c r="A11" s="5">
        <v>999228335906340</v>
      </c>
      <c r="B11" s="6">
        <v>45313</v>
      </c>
      <c r="C11" s="6">
        <v>45314</v>
      </c>
      <c r="D11" s="4">
        <v>451.93</v>
      </c>
      <c r="E11" s="4" t="str">
        <f>VLOOKUP(A11,HOP!A:L,12,0)</f>
        <v>451.93</v>
      </c>
      <c r="F11" s="4" t="str">
        <f>VLOOKUP(A11,HOP!A:C,3,0)</f>
        <v>4200285</v>
      </c>
      <c r="G11" s="4">
        <f t="shared" si="0"/>
        <v>0</v>
      </c>
      <c r="H11" s="4" t="str">
        <f t="shared" si="1"/>
        <v>，4200285</v>
      </c>
      <c r="I11" s="4" t="str">
        <f>VLOOKUP(A11,HOP!A:U,21,0)</f>
        <v>直连</v>
      </c>
    </row>
    <row r="12" s="4" customFormat="1" spans="1:9">
      <c r="A12" s="5">
        <v>999228354189065</v>
      </c>
      <c r="B12" s="6">
        <v>45313</v>
      </c>
      <c r="C12" s="6">
        <v>45314</v>
      </c>
      <c r="D12" s="4">
        <v>403.65</v>
      </c>
      <c r="E12" s="4" t="str">
        <f>VLOOKUP(A12,HOP!A:L,12,0)</f>
        <v>403.65</v>
      </c>
      <c r="F12" s="4" t="str">
        <f>VLOOKUP(A12,HOP!A:C,3,0)</f>
        <v>4210165</v>
      </c>
      <c r="G12" s="4">
        <f t="shared" si="0"/>
        <v>0</v>
      </c>
      <c r="H12" s="4" t="str">
        <f t="shared" si="1"/>
        <v>，4210165</v>
      </c>
      <c r="I12" s="4" t="str">
        <f>VLOOKUP(A12,HOP!A:U,21,0)</f>
        <v>直连</v>
      </c>
    </row>
    <row r="13" s="4" customFormat="1" hidden="1" spans="1:9">
      <c r="A13" s="5">
        <v>999228369291232</v>
      </c>
      <c r="B13" s="6">
        <v>45312</v>
      </c>
      <c r="C13" s="6">
        <v>45314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spans="1:9">
      <c r="A14" s="5">
        <v>999228418135045</v>
      </c>
      <c r="B14" s="6">
        <v>45311</v>
      </c>
      <c r="C14" s="6">
        <v>45314</v>
      </c>
      <c r="D14" s="4">
        <v>5211.12</v>
      </c>
      <c r="E14" s="4" t="str">
        <f>VLOOKUP(A14,HOP!A:L,12,0)</f>
        <v>5211.12</v>
      </c>
      <c r="F14" s="4" t="str">
        <f>VLOOKUP(A14,HOP!A:C,3,0)</f>
        <v>4234506</v>
      </c>
      <c r="G14" s="4">
        <f t="shared" si="0"/>
        <v>0</v>
      </c>
      <c r="H14" s="4" t="str">
        <f t="shared" si="1"/>
        <v>，4234506</v>
      </c>
      <c r="I14" s="4" t="str">
        <f>VLOOKUP(A14,HOP!A:U,21,0)</f>
        <v>直采</v>
      </c>
    </row>
    <row r="15" s="4" customFormat="1" spans="1:9">
      <c r="A15" s="5">
        <v>999228555824215</v>
      </c>
      <c r="B15" s="6">
        <v>45313</v>
      </c>
      <c r="C15" s="6">
        <v>45314</v>
      </c>
      <c r="D15" s="4">
        <v>319.29</v>
      </c>
      <c r="E15" s="4" t="str">
        <f>VLOOKUP(A15,HOP!A:L,12,0)</f>
        <v>319.29</v>
      </c>
      <c r="F15" s="4" t="str">
        <f>VLOOKUP(A15,HOP!A:C,3,0)</f>
        <v>4290212</v>
      </c>
      <c r="G15" s="4">
        <f t="shared" si="0"/>
        <v>0</v>
      </c>
      <c r="H15" s="4" t="str">
        <f t="shared" si="1"/>
        <v>，4290212</v>
      </c>
      <c r="I15" s="4" t="str">
        <f>VLOOKUP(A15,HOP!A:U,21,0)</f>
        <v>直连</v>
      </c>
    </row>
    <row r="16" s="4" customFormat="1" spans="1:9">
      <c r="A16" s="5">
        <v>999229306881400</v>
      </c>
      <c r="B16" s="6">
        <v>45311</v>
      </c>
      <c r="C16" s="6">
        <v>45314</v>
      </c>
      <c r="D16" s="4">
        <v>3052.53</v>
      </c>
      <c r="E16" s="4" t="str">
        <f>VLOOKUP(A16,HOP!A:L,12,0)</f>
        <v>3052.53</v>
      </c>
      <c r="F16" s="4" t="str">
        <f>VLOOKUP(A16,HOP!A:C,3,0)</f>
        <v>4381402</v>
      </c>
      <c r="G16" s="4">
        <f t="shared" si="0"/>
        <v>0</v>
      </c>
      <c r="H16" s="4" t="str">
        <f t="shared" si="1"/>
        <v>，4381402</v>
      </c>
      <c r="I16" s="4" t="str">
        <f>VLOOKUP(A16,HOP!A:U,21,0)</f>
        <v>直连</v>
      </c>
    </row>
    <row r="17" s="4" customFormat="1" spans="1:9">
      <c r="A17" s="5">
        <v>999229591355455</v>
      </c>
      <c r="B17" s="6">
        <v>45313</v>
      </c>
      <c r="C17" s="6">
        <v>45314</v>
      </c>
      <c r="D17" s="4">
        <v>1805.92</v>
      </c>
      <c r="E17" s="4" t="str">
        <f>VLOOKUP(A17,HOP!A:L,12,0)</f>
        <v>1805.92</v>
      </c>
      <c r="F17" s="4" t="str">
        <f>VLOOKUP(A17,HOP!A:C,3,0)</f>
        <v>4575750</v>
      </c>
      <c r="G17" s="4">
        <f t="shared" si="0"/>
        <v>0</v>
      </c>
      <c r="H17" s="4" t="str">
        <f t="shared" si="1"/>
        <v>，4575750</v>
      </c>
      <c r="I17" s="4" t="str">
        <f>VLOOKUP(A17,HOP!A:U,21,0)</f>
        <v>直采</v>
      </c>
    </row>
    <row r="20" spans="4:4">
      <c r="D20" s="4">
        <f>SUM(D2:D19)</f>
        <v>34191.45</v>
      </c>
    </row>
    <row r="22" spans="4:4">
      <c r="D22" s="4" t="s">
        <v>120</v>
      </c>
    </row>
    <row r="26" spans="1:3">
      <c r="A26" s="4" t="s">
        <v>121</v>
      </c>
      <c r="C26" s="4">
        <v>13204.17</v>
      </c>
    </row>
    <row r="27" spans="1:3">
      <c r="A27" s="4" t="s">
        <v>122</v>
      </c>
      <c r="C27" s="4">
        <v>20987.28</v>
      </c>
    </row>
    <row r="28" spans="1:3">
      <c r="A28" s="4" t="s">
        <v>123</v>
      </c>
      <c r="C28" s="4">
        <f>SUBTOTAL(9,C26:C27)</f>
        <v>34191.45</v>
      </c>
    </row>
  </sheetData>
  <autoFilter ref="A1:X17">
    <filterColumn colId="3">
      <filters>
        <filter val="1805.92"/>
        <filter val="3002.92"/>
        <filter val="5211.12"/>
        <filter val="2820.3"/>
        <filter val="451.93"/>
        <filter val="3052.53"/>
        <filter val="1443.64"/>
        <filter val="6389.64"/>
        <filter val="403.65"/>
        <filter val="727.35"/>
        <filter val="3103.38"/>
        <filter val="4126.88"/>
        <filter val="1332.9"/>
        <filter val="319.2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124</v>
      </c>
      <c r="B1" s="2" t="s">
        <v>125</v>
      </c>
      <c r="C1" s="2" t="s">
        <v>126</v>
      </c>
      <c r="D1" s="2" t="s">
        <v>127</v>
      </c>
      <c r="E1" s="2" t="s">
        <v>13</v>
      </c>
      <c r="F1" s="2" t="s">
        <v>5</v>
      </c>
      <c r="G1" s="2" t="s">
        <v>6</v>
      </c>
      <c r="H1" s="2" t="s">
        <v>128</v>
      </c>
      <c r="I1" s="2" t="s">
        <v>129</v>
      </c>
      <c r="J1" s="2" t="s">
        <v>130</v>
      </c>
      <c r="K1" s="2" t="s">
        <v>131</v>
      </c>
      <c r="L1" s="2" t="s">
        <v>132</v>
      </c>
      <c r="M1" s="2" t="s">
        <v>133</v>
      </c>
      <c r="N1" s="2" t="s">
        <v>134</v>
      </c>
      <c r="O1" s="2" t="s">
        <v>135</v>
      </c>
      <c r="P1" s="2" t="s">
        <v>136</v>
      </c>
      <c r="Q1" s="2" t="s">
        <v>137</v>
      </c>
      <c r="R1" s="2" t="s">
        <v>138</v>
      </c>
      <c r="S1" s="2" t="s">
        <v>139</v>
      </c>
      <c r="T1" s="2" t="s">
        <v>140</v>
      </c>
      <c r="U1" s="2" t="s">
        <v>141</v>
      </c>
      <c r="V1" s="2" t="s">
        <v>142</v>
      </c>
    </row>
    <row r="2" s="1" customFormat="1" spans="1:22">
      <c r="A2" s="3">
        <v>999229591355455</v>
      </c>
      <c r="B2" s="1" t="s">
        <v>143</v>
      </c>
      <c r="C2" s="1" t="s">
        <v>144</v>
      </c>
      <c r="D2" s="1" t="s">
        <v>145</v>
      </c>
      <c r="E2" s="1" t="s">
        <v>146</v>
      </c>
      <c r="F2" s="1" t="s">
        <v>147</v>
      </c>
      <c r="G2" s="1" t="s">
        <v>148</v>
      </c>
      <c r="H2" s="1" t="s">
        <v>149</v>
      </c>
      <c r="I2" s="1" t="s">
        <v>150</v>
      </c>
      <c r="J2" s="1" t="s">
        <v>30</v>
      </c>
      <c r="K2" s="1" t="s">
        <v>151</v>
      </c>
      <c r="L2" s="1" t="s">
        <v>151</v>
      </c>
      <c r="M2" s="1" t="s">
        <v>152</v>
      </c>
      <c r="N2" s="1" t="s">
        <v>152</v>
      </c>
      <c r="O2" s="1" t="s">
        <v>153</v>
      </c>
      <c r="P2" s="1" t="s">
        <v>154</v>
      </c>
      <c r="Q2" s="1" t="s">
        <v>155</v>
      </c>
      <c r="R2" s="1" t="s">
        <v>156</v>
      </c>
      <c r="S2" s="1" t="s">
        <v>157</v>
      </c>
      <c r="T2" s="1" t="s">
        <v>158</v>
      </c>
      <c r="U2" s="1" t="s">
        <v>159</v>
      </c>
      <c r="V2" s="1" t="s">
        <v>160</v>
      </c>
    </row>
    <row r="3" s="1" customFormat="1" spans="1:22">
      <c r="A3" s="3">
        <v>999229306881400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148</v>
      </c>
      <c r="H3" s="1" t="s">
        <v>149</v>
      </c>
      <c r="I3" s="1" t="s">
        <v>166</v>
      </c>
      <c r="J3" s="1" t="s">
        <v>30</v>
      </c>
      <c r="K3" s="1" t="s">
        <v>167</v>
      </c>
      <c r="L3" s="1" t="s">
        <v>167</v>
      </c>
      <c r="M3" s="1" t="s">
        <v>152</v>
      </c>
      <c r="N3" s="1" t="s">
        <v>152</v>
      </c>
      <c r="O3" s="1" t="s">
        <v>153</v>
      </c>
      <c r="P3" s="1" t="s">
        <v>154</v>
      </c>
      <c r="Q3" s="1" t="s">
        <v>155</v>
      </c>
      <c r="R3" s="1" t="s">
        <v>168</v>
      </c>
      <c r="S3" s="1" t="s">
        <v>157</v>
      </c>
      <c r="T3" s="1" t="s">
        <v>158</v>
      </c>
      <c r="U3" s="1" t="s">
        <v>169</v>
      </c>
      <c r="V3" s="1" t="s">
        <v>170</v>
      </c>
    </row>
    <row r="4" s="1" customFormat="1" spans="1:22">
      <c r="A4" s="3">
        <v>999228555824215</v>
      </c>
      <c r="B4" s="1" t="s">
        <v>171</v>
      </c>
      <c r="C4" s="1" t="s">
        <v>172</v>
      </c>
      <c r="D4" s="1" t="s">
        <v>173</v>
      </c>
      <c r="E4" s="1" t="s">
        <v>174</v>
      </c>
      <c r="F4" s="1" t="s">
        <v>147</v>
      </c>
      <c r="G4" s="1" t="s">
        <v>148</v>
      </c>
      <c r="H4" s="1" t="s">
        <v>149</v>
      </c>
      <c r="I4" s="1" t="s">
        <v>175</v>
      </c>
      <c r="J4" s="1" t="s">
        <v>30</v>
      </c>
      <c r="K4" s="1" t="s">
        <v>176</v>
      </c>
      <c r="L4" s="1" t="s">
        <v>176</v>
      </c>
      <c r="M4" s="1" t="s">
        <v>152</v>
      </c>
      <c r="N4" s="1" t="s">
        <v>152</v>
      </c>
      <c r="O4" s="1" t="s">
        <v>153</v>
      </c>
      <c r="P4" s="1" t="s">
        <v>154</v>
      </c>
      <c r="Q4" s="1" t="s">
        <v>155</v>
      </c>
      <c r="R4" s="1" t="s">
        <v>177</v>
      </c>
      <c r="S4" s="1" t="s">
        <v>157</v>
      </c>
      <c r="T4" s="1" t="s">
        <v>158</v>
      </c>
      <c r="U4" s="1" t="s">
        <v>169</v>
      </c>
      <c r="V4" s="1" t="s">
        <v>178</v>
      </c>
    </row>
    <row r="5" s="1" customFormat="1" spans="1:22">
      <c r="A5" s="3">
        <v>999228418135045</v>
      </c>
      <c r="B5" s="1" t="s">
        <v>179</v>
      </c>
      <c r="C5" s="1" t="s">
        <v>180</v>
      </c>
      <c r="D5" s="1" t="s">
        <v>181</v>
      </c>
      <c r="E5" s="1" t="s">
        <v>182</v>
      </c>
      <c r="F5" s="1" t="s">
        <v>165</v>
      </c>
      <c r="G5" s="1" t="s">
        <v>148</v>
      </c>
      <c r="H5" s="1" t="s">
        <v>149</v>
      </c>
      <c r="I5" s="1" t="s">
        <v>183</v>
      </c>
      <c r="J5" s="1" t="s">
        <v>30</v>
      </c>
      <c r="K5" s="1" t="s">
        <v>184</v>
      </c>
      <c r="L5" s="1" t="s">
        <v>184</v>
      </c>
      <c r="M5" s="1" t="s">
        <v>152</v>
      </c>
      <c r="N5" s="1" t="s">
        <v>152</v>
      </c>
      <c r="O5" s="1" t="s">
        <v>153</v>
      </c>
      <c r="P5" s="1" t="s">
        <v>154</v>
      </c>
      <c r="Q5" s="1" t="s">
        <v>155</v>
      </c>
      <c r="R5" s="1" t="s">
        <v>185</v>
      </c>
      <c r="S5" s="1" t="s">
        <v>157</v>
      </c>
      <c r="T5" s="1" t="s">
        <v>158</v>
      </c>
      <c r="U5" s="1" t="s">
        <v>159</v>
      </c>
      <c r="V5" s="1" t="s">
        <v>178</v>
      </c>
    </row>
    <row r="6" s="1" customFormat="1" spans="1:22">
      <c r="A6" s="3">
        <v>999228354189065</v>
      </c>
      <c r="B6" s="1" t="s">
        <v>186</v>
      </c>
      <c r="C6" s="1" t="s">
        <v>187</v>
      </c>
      <c r="D6" s="1" t="s">
        <v>188</v>
      </c>
      <c r="E6" s="1" t="s">
        <v>189</v>
      </c>
      <c r="F6" s="1" t="s">
        <v>147</v>
      </c>
      <c r="G6" s="1" t="s">
        <v>148</v>
      </c>
      <c r="H6" s="1" t="s">
        <v>149</v>
      </c>
      <c r="I6" s="1" t="s">
        <v>190</v>
      </c>
      <c r="J6" s="1" t="s">
        <v>30</v>
      </c>
      <c r="K6" s="1" t="s">
        <v>191</v>
      </c>
      <c r="L6" s="1" t="s">
        <v>191</v>
      </c>
      <c r="M6" s="1" t="s">
        <v>152</v>
      </c>
      <c r="N6" s="1" t="s">
        <v>152</v>
      </c>
      <c r="O6" s="1" t="s">
        <v>153</v>
      </c>
      <c r="P6" s="1" t="s">
        <v>154</v>
      </c>
      <c r="Q6" s="1" t="s">
        <v>155</v>
      </c>
      <c r="R6" s="1" t="s">
        <v>192</v>
      </c>
      <c r="S6" s="1" t="s">
        <v>157</v>
      </c>
      <c r="T6" s="1" t="s">
        <v>158</v>
      </c>
      <c r="U6" s="1" t="s">
        <v>169</v>
      </c>
      <c r="V6" s="1" t="s">
        <v>178</v>
      </c>
    </row>
    <row r="7" s="1" customFormat="1" spans="1:22">
      <c r="A7" s="3">
        <v>999228335906340</v>
      </c>
      <c r="B7" s="1" t="s">
        <v>193</v>
      </c>
      <c r="C7" s="1" t="s">
        <v>194</v>
      </c>
      <c r="D7" s="1" t="s">
        <v>195</v>
      </c>
      <c r="E7" s="1" t="s">
        <v>196</v>
      </c>
      <c r="F7" s="1" t="s">
        <v>147</v>
      </c>
      <c r="G7" s="1" t="s">
        <v>148</v>
      </c>
      <c r="H7" s="1" t="s">
        <v>149</v>
      </c>
      <c r="I7" s="1" t="s">
        <v>197</v>
      </c>
      <c r="J7" s="1" t="s">
        <v>30</v>
      </c>
      <c r="K7" s="1" t="s">
        <v>198</v>
      </c>
      <c r="L7" s="1" t="s">
        <v>198</v>
      </c>
      <c r="M7" s="1" t="s">
        <v>152</v>
      </c>
      <c r="N7" s="1" t="s">
        <v>152</v>
      </c>
      <c r="O7" s="1" t="s">
        <v>153</v>
      </c>
      <c r="P7" s="1" t="s">
        <v>154</v>
      </c>
      <c r="Q7" s="1" t="s">
        <v>155</v>
      </c>
      <c r="R7" s="1" t="s">
        <v>199</v>
      </c>
      <c r="S7" s="1" t="s">
        <v>157</v>
      </c>
      <c r="T7" s="1" t="s">
        <v>158</v>
      </c>
      <c r="U7" s="1" t="s">
        <v>169</v>
      </c>
      <c r="V7" s="1" t="s">
        <v>200</v>
      </c>
    </row>
    <row r="8" s="1" customFormat="1" spans="1:22">
      <c r="A8" s="3">
        <v>999228267331537</v>
      </c>
      <c r="B8" s="1" t="s">
        <v>201</v>
      </c>
      <c r="C8" s="1" t="s">
        <v>202</v>
      </c>
      <c r="D8" s="1" t="s">
        <v>203</v>
      </c>
      <c r="E8" s="1" t="s">
        <v>204</v>
      </c>
      <c r="F8" s="1" t="s">
        <v>205</v>
      </c>
      <c r="G8" s="1" t="s">
        <v>148</v>
      </c>
      <c r="H8" s="1" t="s">
        <v>149</v>
      </c>
      <c r="I8" s="1" t="s">
        <v>206</v>
      </c>
      <c r="J8" s="1" t="s">
        <v>30</v>
      </c>
      <c r="K8" s="1" t="s">
        <v>207</v>
      </c>
      <c r="L8" s="1" t="s">
        <v>207</v>
      </c>
      <c r="M8" s="1" t="s">
        <v>152</v>
      </c>
      <c r="N8" s="1" t="s">
        <v>152</v>
      </c>
      <c r="O8" s="1" t="s">
        <v>153</v>
      </c>
      <c r="P8" s="1" t="s">
        <v>154</v>
      </c>
      <c r="Q8" s="1" t="s">
        <v>155</v>
      </c>
      <c r="R8" s="1" t="s">
        <v>208</v>
      </c>
      <c r="S8" s="1" t="s">
        <v>157</v>
      </c>
      <c r="T8" s="1" t="s">
        <v>158</v>
      </c>
      <c r="U8" s="1" t="s">
        <v>169</v>
      </c>
      <c r="V8" s="1" t="s">
        <v>209</v>
      </c>
    </row>
    <row r="9" s="1" customFormat="1" spans="1:22">
      <c r="A9" s="3">
        <v>999227399456683</v>
      </c>
      <c r="B9" s="1" t="s">
        <v>210</v>
      </c>
      <c r="C9" s="1" t="s">
        <v>211</v>
      </c>
      <c r="D9" s="1" t="s">
        <v>212</v>
      </c>
      <c r="E9" s="1" t="s">
        <v>213</v>
      </c>
      <c r="F9" s="1" t="s">
        <v>205</v>
      </c>
      <c r="G9" s="1" t="s">
        <v>148</v>
      </c>
      <c r="H9" s="1" t="s">
        <v>149</v>
      </c>
      <c r="I9" s="1" t="s">
        <v>214</v>
      </c>
      <c r="J9" s="1" t="s">
        <v>30</v>
      </c>
      <c r="K9" s="1" t="s">
        <v>215</v>
      </c>
      <c r="L9" s="1" t="s">
        <v>215</v>
      </c>
      <c r="M9" s="1" t="s">
        <v>152</v>
      </c>
      <c r="N9" s="1" t="s">
        <v>152</v>
      </c>
      <c r="O9" s="1" t="s">
        <v>153</v>
      </c>
      <c r="P9" s="1" t="s">
        <v>154</v>
      </c>
      <c r="Q9" s="1" t="s">
        <v>155</v>
      </c>
      <c r="R9" s="1" t="s">
        <v>216</v>
      </c>
      <c r="S9" s="1" t="s">
        <v>157</v>
      </c>
      <c r="T9" s="1" t="s">
        <v>158</v>
      </c>
      <c r="U9" s="1" t="s">
        <v>159</v>
      </c>
      <c r="V9" s="1" t="s">
        <v>178</v>
      </c>
    </row>
    <row r="10" s="1" customFormat="1" spans="1:22">
      <c r="A10" s="3">
        <v>999227399438126</v>
      </c>
      <c r="B10" s="1" t="s">
        <v>210</v>
      </c>
      <c r="C10" s="1" t="s">
        <v>217</v>
      </c>
      <c r="D10" s="1" t="s">
        <v>212</v>
      </c>
      <c r="E10" s="1" t="s">
        <v>213</v>
      </c>
      <c r="F10" s="1" t="s">
        <v>205</v>
      </c>
      <c r="G10" s="1" t="s">
        <v>148</v>
      </c>
      <c r="H10" s="1" t="s">
        <v>149</v>
      </c>
      <c r="I10" s="1" t="s">
        <v>218</v>
      </c>
      <c r="J10" s="1" t="s">
        <v>30</v>
      </c>
      <c r="K10" s="1" t="s">
        <v>219</v>
      </c>
      <c r="L10" s="1" t="s">
        <v>219</v>
      </c>
      <c r="M10" s="1" t="s">
        <v>152</v>
      </c>
      <c r="N10" s="1" t="s">
        <v>152</v>
      </c>
      <c r="O10" s="1" t="s">
        <v>153</v>
      </c>
      <c r="P10" s="1" t="s">
        <v>154</v>
      </c>
      <c r="Q10" s="1" t="s">
        <v>155</v>
      </c>
      <c r="R10" s="1" t="s">
        <v>220</v>
      </c>
      <c r="S10" s="1" t="s">
        <v>157</v>
      </c>
      <c r="T10" s="1" t="s">
        <v>158</v>
      </c>
      <c r="U10" s="1" t="s">
        <v>159</v>
      </c>
      <c r="V10" s="1" t="s">
        <v>178</v>
      </c>
    </row>
    <row r="11" s="1" customFormat="1" spans="1:22">
      <c r="A11" s="3">
        <v>999227323946327</v>
      </c>
      <c r="B11" s="1" t="s">
        <v>221</v>
      </c>
      <c r="C11" s="1" t="s">
        <v>222</v>
      </c>
      <c r="D11" s="1" t="s">
        <v>203</v>
      </c>
      <c r="E11" s="1" t="s">
        <v>223</v>
      </c>
      <c r="F11" s="1" t="s">
        <v>205</v>
      </c>
      <c r="G11" s="1" t="s">
        <v>148</v>
      </c>
      <c r="H11" s="1" t="s">
        <v>149</v>
      </c>
      <c r="I11" s="1" t="s">
        <v>224</v>
      </c>
      <c r="J11" s="1" t="s">
        <v>30</v>
      </c>
      <c r="K11" s="1" t="s">
        <v>225</v>
      </c>
      <c r="L11" s="1" t="s">
        <v>225</v>
      </c>
      <c r="M11" s="1" t="s">
        <v>152</v>
      </c>
      <c r="N11" s="1" t="s">
        <v>152</v>
      </c>
      <c r="O11" s="1" t="s">
        <v>153</v>
      </c>
      <c r="P11" s="1" t="s">
        <v>154</v>
      </c>
      <c r="Q11" s="1" t="s">
        <v>155</v>
      </c>
      <c r="R11" s="1" t="s">
        <v>226</v>
      </c>
      <c r="S11" s="1" t="s">
        <v>157</v>
      </c>
      <c r="T11" s="1" t="s">
        <v>158</v>
      </c>
      <c r="U11" s="1" t="s">
        <v>169</v>
      </c>
      <c r="V11" s="1" t="s">
        <v>209</v>
      </c>
    </row>
    <row r="12" s="1" customFormat="1" spans="1:22">
      <c r="A12" s="3">
        <v>999227112181905</v>
      </c>
      <c r="B12" s="1" t="s">
        <v>227</v>
      </c>
      <c r="C12" s="1" t="s">
        <v>228</v>
      </c>
      <c r="D12" s="1" t="s">
        <v>229</v>
      </c>
      <c r="E12" s="1" t="s">
        <v>230</v>
      </c>
      <c r="F12" s="1" t="s">
        <v>147</v>
      </c>
      <c r="G12" s="1" t="s">
        <v>148</v>
      </c>
      <c r="H12" s="1" t="s">
        <v>149</v>
      </c>
      <c r="I12" s="1" t="s">
        <v>231</v>
      </c>
      <c r="J12" s="1" t="s">
        <v>30</v>
      </c>
      <c r="K12" s="1" t="s">
        <v>232</v>
      </c>
      <c r="L12" s="1" t="s">
        <v>232</v>
      </c>
      <c r="M12" s="1" t="s">
        <v>152</v>
      </c>
      <c r="N12" s="1" t="s">
        <v>152</v>
      </c>
      <c r="O12" s="1" t="s">
        <v>153</v>
      </c>
      <c r="P12" s="1" t="s">
        <v>154</v>
      </c>
      <c r="Q12" s="1" t="s">
        <v>155</v>
      </c>
      <c r="R12" s="1" t="s">
        <v>233</v>
      </c>
      <c r="S12" s="1" t="s">
        <v>157</v>
      </c>
      <c r="T12" s="1" t="s">
        <v>158</v>
      </c>
      <c r="U12" s="1" t="s">
        <v>159</v>
      </c>
      <c r="V12" s="1" t="s">
        <v>178</v>
      </c>
    </row>
    <row r="13" s="1" customFormat="1" spans="1:22">
      <c r="A13" s="3">
        <v>999227005334018</v>
      </c>
      <c r="B13" s="1" t="s">
        <v>234</v>
      </c>
      <c r="C13" s="1" t="s">
        <v>235</v>
      </c>
      <c r="D13" s="1" t="s">
        <v>236</v>
      </c>
      <c r="E13" s="1" t="s">
        <v>237</v>
      </c>
      <c r="F13" s="1" t="s">
        <v>238</v>
      </c>
      <c r="G13" s="1" t="s">
        <v>148</v>
      </c>
      <c r="H13" s="1" t="s">
        <v>149</v>
      </c>
      <c r="I13" s="1" t="s">
        <v>239</v>
      </c>
      <c r="J13" s="1" t="s">
        <v>30</v>
      </c>
      <c r="K13" s="1" t="s">
        <v>240</v>
      </c>
      <c r="L13" s="1" t="s">
        <v>240</v>
      </c>
      <c r="M13" s="1" t="s">
        <v>152</v>
      </c>
      <c r="N13" s="1" t="s">
        <v>152</v>
      </c>
      <c r="O13" s="1" t="s">
        <v>153</v>
      </c>
      <c r="P13" s="1" t="s">
        <v>154</v>
      </c>
      <c r="Q13" s="1" t="s">
        <v>155</v>
      </c>
      <c r="R13" s="1" t="s">
        <v>241</v>
      </c>
      <c r="S13" s="1" t="s">
        <v>157</v>
      </c>
      <c r="T13" s="1" t="s">
        <v>158</v>
      </c>
      <c r="U13" s="1" t="s">
        <v>169</v>
      </c>
      <c r="V13" s="1" t="s">
        <v>178</v>
      </c>
    </row>
    <row r="14" s="1" customFormat="1" spans="1:22">
      <c r="A14" s="3">
        <v>999226317656628</v>
      </c>
      <c r="B14" s="1" t="s">
        <v>242</v>
      </c>
      <c r="C14" s="1" t="s">
        <v>243</v>
      </c>
      <c r="D14" s="1" t="s">
        <v>244</v>
      </c>
      <c r="E14" s="1" t="s">
        <v>245</v>
      </c>
      <c r="F14" s="1" t="s">
        <v>246</v>
      </c>
      <c r="G14" s="1" t="s">
        <v>148</v>
      </c>
      <c r="H14" s="1" t="s">
        <v>149</v>
      </c>
      <c r="I14" s="1" t="s">
        <v>247</v>
      </c>
      <c r="J14" s="1" t="s">
        <v>30</v>
      </c>
      <c r="K14" s="1" t="s">
        <v>248</v>
      </c>
      <c r="L14" s="1" t="s">
        <v>248</v>
      </c>
      <c r="M14" s="1" t="s">
        <v>152</v>
      </c>
      <c r="N14" s="1" t="s">
        <v>152</v>
      </c>
      <c r="O14" s="1" t="s">
        <v>153</v>
      </c>
      <c r="P14" s="1" t="s">
        <v>154</v>
      </c>
      <c r="Q14" s="1" t="s">
        <v>155</v>
      </c>
      <c r="R14" s="1" t="s">
        <v>249</v>
      </c>
      <c r="S14" s="1" t="s">
        <v>157</v>
      </c>
      <c r="T14" s="1" t="s">
        <v>158</v>
      </c>
      <c r="U14" s="1" t="s">
        <v>169</v>
      </c>
      <c r="V14" s="1" t="s">
        <v>250</v>
      </c>
    </row>
    <row r="15" s="1" customFormat="1" spans="1:22">
      <c r="A15" s="3">
        <v>999225539486168</v>
      </c>
      <c r="B15" s="1" t="s">
        <v>251</v>
      </c>
      <c r="C15" s="1" t="s">
        <v>252</v>
      </c>
      <c r="D15" s="1" t="s">
        <v>203</v>
      </c>
      <c r="E15" s="1" t="s">
        <v>253</v>
      </c>
      <c r="F15" s="1" t="s">
        <v>205</v>
      </c>
      <c r="G15" s="1" t="s">
        <v>148</v>
      </c>
      <c r="H15" s="1" t="s">
        <v>149</v>
      </c>
      <c r="I15" s="1" t="s">
        <v>254</v>
      </c>
      <c r="J15" s="1" t="s">
        <v>30</v>
      </c>
      <c r="K15" s="1" t="s">
        <v>255</v>
      </c>
      <c r="L15" s="1" t="s">
        <v>255</v>
      </c>
      <c r="M15" s="1" t="s">
        <v>152</v>
      </c>
      <c r="N15" s="1" t="s">
        <v>152</v>
      </c>
      <c r="O15" s="1" t="s">
        <v>153</v>
      </c>
      <c r="P15" s="1" t="s">
        <v>154</v>
      </c>
      <c r="Q15" s="1" t="s">
        <v>155</v>
      </c>
      <c r="R15" s="1" t="s">
        <v>256</v>
      </c>
      <c r="S15" s="1" t="s">
        <v>157</v>
      </c>
      <c r="T15" s="1" t="s">
        <v>158</v>
      </c>
      <c r="U15" s="1" t="s">
        <v>169</v>
      </c>
      <c r="V15" s="1" t="s">
        <v>209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win11</dc:creator>
  <cp:lastModifiedBy>小郭</cp:lastModifiedBy>
  <dcterms:created xsi:type="dcterms:W3CDTF">2023-05-12T11:15:00Z</dcterms:created>
  <dcterms:modified xsi:type="dcterms:W3CDTF">2024-01-26T01:49:17Z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5AB062934B7645BB9246759FD1366A9F_12</vt:lpwstr>
  </property>
</Properties>
</file>