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<sst xmlns="http://schemas.openxmlformats.org/spreadsheetml/2006/main" count="146" uniqueCount="103">
  <si>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</si>
  <si>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</si>
  <si>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</si>
  <si>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</si>
  <si>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</si>
  <si>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</si>
  <si>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</si>
  <si>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</si>
  <si>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</si>
  <si>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</si>
  <si>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</si>
  <si>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</si>
  <si>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</si>
  <si>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</si>
  <si>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</si>
  <si>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</si>
  <si>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</si>
  <si>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</si>
  <si>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</si>
  <si>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</si>
  <si>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</si>
  <si>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</si>
  <si>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</si>
  <si>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</si>
  <si>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</si>
  <si>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28343774529	</t>
  </si>
  <si>
    <t>Ctrip</t>
  </si>
  <si>
    <t>正常</t>
  </si>
  <si>
    <t>[民丹岛]民丹岛拉古洼班台英达酒店(Pantai Indah Lagoi Bintan)(48436480)</t>
  </si>
  <si>
    <t>一卧室泳池别墅&lt;2人入住&gt;&lt;不退款&gt;&lt;早餐&gt;</t>
  </si>
  <si>
    <t>USD</t>
  </si>
  <si>
    <t>SUN/JINJUAN,ZHU/SHAOHAI</t>
  </si>
  <si>
    <t>CA5326240125USD</t>
  </si>
  <si>
    <t>未提现</t>
  </si>
  <si>
    <t>携程开票</t>
  </si>
  <si>
    <t xml:space="preserve">4206003	</t>
  </si>
  <si>
    <t xml:space="preserve">	</t>
  </si>
  <si>
    <t>取消</t>
  </si>
  <si>
    <t xml:space="preserve">999226494976542	</t>
  </si>
  <si>
    <t>[釜山]釜山站釜山景观酒店(Busan Station Busan View Hotel)(39639585)</t>
  </si>
  <si>
    <t>VIP双床房&lt;2人入住&gt;&lt;不退款&gt;</t>
  </si>
  <si>
    <t>TSENG/LIJUNG</t>
  </si>
  <si>
    <t>CA5326240126USD</t>
  </si>
  <si>
    <t xml:space="preserve">3857548	</t>
  </si>
  <si>
    <t xml:space="preserve">1248	</t>
  </si>
  <si>
    <t xml:space="preserve">999228445039711	</t>
  </si>
  <si>
    <t>[曼谷]祝福酒店及公寓(The Bless Hotel and Residence)(44793414)</t>
  </si>
  <si>
    <t>至尊豪华房&lt;2人入住&gt;&lt;不退款&gt;</t>
  </si>
  <si>
    <t>THONGNUEAKHANG/JANCHAREE</t>
  </si>
  <si>
    <t xml:space="preserve">4247756	</t>
  </si>
  <si>
    <t xml:space="preserve">82927	</t>
  </si>
  <si>
    <t>，</t>
  </si>
  <si>
    <t>A240126100341481</t>
  </si>
  <si>
    <t>A240126100437481</t>
  </si>
  <si>
    <t>USD / HKD 当前参考汇率: 7.81808</t>
  </si>
  <si>
    <t>总计： 277.74 USD/
2171.39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</si>
  <si>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</si>
  <si>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</si>
  <si>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</si>
  <si>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</si>
  <si>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</si>
  <si>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</si>
  <si>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</si>
  <si>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</si>
  <si>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</si>
  <si>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</si>
  <si>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</si>
  <si>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</si>
  <si>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</si>
  <si>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</si>
  <si>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</si>
  <si>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</si>
  <si>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</si>
  <si>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</si>
  <si>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</si>
  <si>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2023-11-13</t>
  </si>
  <si>
    <t>4247756</t>
  </si>
  <si>
    <t>曼谷百丽思酒店</t>
  </si>
  <si>
    <t>THONGNUEAKHANG JANCHAREE</t>
  </si>
  <si>
    <t>2024-01-22</t>
  </si>
  <si>
    <t>2024-01-23</t>
  </si>
  <si>
    <t>退房日周结</t>
  </si>
  <si>
    <t>353.97</t>
  </si>
  <si>
    <t>48.45</t>
  </si>
  <si>
    <t>0</t>
  </si>
  <si>
    <t>0.00</t>
  </si>
  <si>
    <t>携程盛景国际直连</t>
  </si>
  <si>
    <t>01.010677</t>
  </si>
  <si>
    <t>2023-11-13 17:19:50</t>
  </si>
  <si>
    <t>否</t>
  </si>
  <si>
    <t>汇智国际旅游发展有限公司</t>
  </si>
  <si>
    <t>直采</t>
  </si>
  <si>
    <t>泰国</t>
  </si>
  <si>
    <t>2023-08-30</t>
  </si>
  <si>
    <t>3857548</t>
  </si>
  <si>
    <t>釜山站釜山景观酒店</t>
  </si>
  <si>
    <t>TSENG LIJUNG</t>
  </si>
  <si>
    <t>2024-01-19</t>
  </si>
  <si>
    <t>1673.31</t>
  </si>
  <si>
    <t>229.29</t>
  </si>
  <si>
    <t>2023-08-30 11:43:44</t>
  </si>
  <si>
    <t>直连</t>
  </si>
  <si>
    <t>韩国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</si>
</sst>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95250</xdr:colOff>
      <xdr:row>49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680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45311</v>
      </c>
      <c r="G2" s="6">
        <v>45313</v>
      </c>
      <c r="H2" s="4">
        <v>1</v>
      </c>
      <c r="I2" s="4">
        <v>2</v>
      </c>
      <c r="J2" s="4">
        <v>2</v>
      </c>
      <c r="K2" s="4" t="s">
        <v>30</v>
      </c>
      <c r="L2" s="4">
        <v>353.5</v>
      </c>
      <c r="M2" s="4">
        <v>353.5</v>
      </c>
      <c r="N2" s="4" t="s">
        <v>31</v>
      </c>
      <c r="O2" s="4" t="s">
        <v>32</v>
      </c>
      <c r="P2" s="4" t="s">
        <v>33</v>
      </c>
      <c r="Q2" s="4">
        <v>0</v>
      </c>
      <c r="R2" s="7">
        <v>45236.0000115741</v>
      </c>
      <c r="S2" s="6">
        <v>45316</v>
      </c>
      <c r="T2" s="4" t="s">
        <v>34</v>
      </c>
      <c r="U2" s="4">
        <v>353.5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45311</v>
      </c>
      <c r="G3" s="6">
        <v>45313</v>
      </c>
      <c r="H3" s="4">
        <v>1</v>
      </c>
      <c r="I3" s="4">
        <v>2</v>
      </c>
      <c r="J3" s="4">
        <v>2</v>
      </c>
      <c r="K3" s="4" t="s">
        <v>30</v>
      </c>
      <c r="L3" s="4">
        <v>-353.5</v>
      </c>
      <c r="M3" s="4">
        <v>-353.5</v>
      </c>
      <c r="N3" s="4" t="s">
        <v>31</v>
      </c>
      <c r="O3" s="4" t="s">
        <v>32</v>
      </c>
      <c r="P3" s="4" t="s">
        <v>33</v>
      </c>
      <c r="Q3" s="4">
        <v>0</v>
      </c>
      <c r="R3" s="7">
        <v>45236.0000115741</v>
      </c>
      <c r="S3" s="6">
        <v>45316</v>
      </c>
      <c r="T3" s="4" t="s">
        <v>34</v>
      </c>
      <c r="U3" s="4">
        <v>-353.5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45310</v>
      </c>
      <c r="G4" s="6">
        <v>45314</v>
      </c>
      <c r="H4" s="4">
        <v>1</v>
      </c>
      <c r="I4" s="4">
        <v>4</v>
      </c>
      <c r="J4" s="4">
        <v>4</v>
      </c>
      <c r="K4" s="4" t="s">
        <v>30</v>
      </c>
      <c r="L4" s="4">
        <v>229.29</v>
      </c>
      <c r="M4" s="4">
        <v>229.29</v>
      </c>
      <c r="N4" s="4" t="s">
        <v>41</v>
      </c>
      <c r="O4" s="4" t="s">
        <v>42</v>
      </c>
      <c r="P4" s="4" t="s">
        <v>33</v>
      </c>
      <c r="Q4" s="4">
        <v>0</v>
      </c>
      <c r="R4" s="7">
        <v>45168.0000115741</v>
      </c>
      <c r="S4" s="6">
        <v>45317</v>
      </c>
      <c r="T4" s="4" t="s">
        <v>34</v>
      </c>
      <c r="U4" s="4">
        <v>229.29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45313</v>
      </c>
      <c r="G5" s="6">
        <v>45314</v>
      </c>
      <c r="H5" s="4">
        <v>1</v>
      </c>
      <c r="I5" s="4">
        <v>1</v>
      </c>
      <c r="J5" s="4">
        <v>1</v>
      </c>
      <c r="K5" s="4" t="s">
        <v>30</v>
      </c>
      <c r="L5" s="4">
        <v>48.45</v>
      </c>
      <c r="M5" s="4">
        <v>48.45</v>
      </c>
      <c r="N5" s="4" t="s">
        <v>48</v>
      </c>
      <c r="O5" s="4" t="s">
        <v>42</v>
      </c>
      <c r="P5" s="4" t="s">
        <v>33</v>
      </c>
      <c r="Q5" s="4">
        <v>0</v>
      </c>
      <c r="R5" s="7">
        <v>45243.0000115741</v>
      </c>
      <c r="S5" s="6">
        <v>45317</v>
      </c>
      <c r="T5" s="4" t="s">
        <v>34</v>
      </c>
      <c r="U5" s="4">
        <v>48.45</v>
      </c>
      <c r="V5" s="4">
        <v>0</v>
      </c>
      <c r="W5" s="4">
        <v>0</v>
      </c>
      <c r="X5" s="4" t="s">
        <v>49</v>
      </c>
      <c r="Y5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hidden="1" spans="1:9">
      <c r="A2" s="5">
        <v>28343774529</v>
      </c>
      <c r="B2" s="6">
        <v>45311</v>
      </c>
      <c r="C2" s="6">
        <v>45313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999226494976542</v>
      </c>
      <c r="B3" s="6">
        <v>45310</v>
      </c>
      <c r="C3" s="6">
        <v>45314</v>
      </c>
      <c r="D3" s="4">
        <v>229.29</v>
      </c>
      <c r="E3" s="4" t="str">
        <f>VLOOKUP(A3,HOP!A:L,12,0)</f>
        <v>229.29</v>
      </c>
      <c r="F3" s="4" t="str">
        <f>VLOOKUP(A3,HOP!A:C,3,0)</f>
        <v>3857548</v>
      </c>
      <c r="G3" s="4">
        <f>D3-E3</f>
        <v>0</v>
      </c>
      <c r="H3" s="4" t="str">
        <f>$H$1&amp;F3</f>
        <v>，3857548</v>
      </c>
      <c r="I3" s="4" t="str">
        <f>VLOOKUP(A3,HOP!A:U,21,0)</f>
        <v>直连</v>
      </c>
    </row>
    <row r="4" s="4" customFormat="1" spans="1:9">
      <c r="A4" s="5">
        <v>999228445039711</v>
      </c>
      <c r="B4" s="6">
        <v>45313</v>
      </c>
      <c r="C4" s="6">
        <v>45314</v>
      </c>
      <c r="D4" s="4">
        <v>48.45</v>
      </c>
      <c r="E4" s="4" t="str">
        <f>VLOOKUP(A4,HOP!A:L,12,0)</f>
        <v>48.45</v>
      </c>
      <c r="F4" s="4" t="str">
        <f>VLOOKUP(A4,HOP!A:C,3,0)</f>
        <v>4247756</v>
      </c>
      <c r="G4" s="4">
        <f>D4-E4</f>
        <v>0</v>
      </c>
      <c r="H4" s="4" t="str">
        <f>$H$1&amp;F4</f>
        <v>，4247756</v>
      </c>
      <c r="I4" s="4" t="str">
        <f>VLOOKUP(A4,HOP!A:U,21,0)</f>
        <v>直采</v>
      </c>
    </row>
    <row r="6" spans="4:4">
      <c r="D6" s="4">
        <f>SUM(D2:D5)</f>
        <v>277.74</v>
      </c>
    </row>
    <row r="11" spans="1:4">
      <c r="A11" s="4" t="s">
        <v>52</v>
      </c>
      <c r="C11" s="4">
        <v>48.45</v>
      </c>
      <c r="D11" s="4">
        <v>378.78</v>
      </c>
    </row>
    <row r="12" spans="1:4">
      <c r="A12" s="4" t="s">
        <v>53</v>
      </c>
      <c r="C12" s="4">
        <v>229.29</v>
      </c>
      <c r="D12" s="4">
        <v>1792.61</v>
      </c>
    </row>
    <row r="13" spans="1:4">
      <c r="A13" s="4" t="s">
        <v>54</v>
      </c>
      <c r="C13" s="4">
        <f>SUBTOTAL(9,C11:C12)</f>
        <v>277.74</v>
      </c>
      <c r="D13" s="4">
        <f>SUBTOTAL(9,D11:D12)</f>
        <v>2171.39</v>
      </c>
    </row>
    <row r="14" spans="1:1">
      <c r="A14" s="4" t="s">
        <v>55</v>
      </c>
    </row>
  </sheetData>
  <autoFilter ref="A1:XFD6">
    <filterColumn colId="3">
      <filters blank="1">
        <filter val="277.74"/>
        <filter val="48.45"/>
        <filter val="229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999228445039711</v>
      </c>
      <c r="B2" s="1" t="s">
        <v>75</v>
      </c>
      <c r="C2" s="1" t="s">
        <v>76</v>
      </c>
      <c r="D2" s="1" t="s">
        <v>77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82</v>
      </c>
      <c r="J2" s="1" t="s">
        <v>30</v>
      </c>
      <c r="K2" s="1" t="s">
        <v>83</v>
      </c>
      <c r="L2" s="1" t="s">
        <v>83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  <row r="3" s="1" customFormat="1" spans="1:22">
      <c r="A3" s="3">
        <v>999226494976542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80</v>
      </c>
      <c r="H3" s="1" t="s">
        <v>81</v>
      </c>
      <c r="I3" s="1" t="s">
        <v>98</v>
      </c>
      <c r="J3" s="1" t="s">
        <v>30</v>
      </c>
      <c r="K3" s="1" t="s">
        <v>99</v>
      </c>
      <c r="L3" s="1" t="s">
        <v>99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100</v>
      </c>
      <c r="S3" s="1" t="s">
        <v>89</v>
      </c>
      <c r="T3" s="1" t="s">
        <v>90</v>
      </c>
      <c r="U3" s="1" t="s">
        <v>101</v>
      </c>
      <c r="V3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2024-01-26T02:07:21Z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4FF649668B8543CEAB32A584943B58C8_12</vt:lpwstr>
  </property>
</Properties>
</file>