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<sst xmlns="http://schemas.openxmlformats.org/spreadsheetml/2006/main" count="226" uniqueCount="117">
  <si>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</si>
  <si>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</si>
  <si>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</si>
  <si>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</si>
  <si>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</si>
  <si>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</si>
  <si>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</si>
  <si>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</si>
  <si>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</si>
  <si>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</si>
  <si>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</si>
  <si>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</si>
  <si>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</si>
  <si>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</si>
  <si>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</si>
  <si>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</si>
  <si>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</si>
  <si>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</si>
  <si>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</si>
  <si>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</si>
  <si>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</si>
  <si>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</si>
  <si>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</si>
  <si>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</si>
  <si>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</si>
  <si>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999229383222851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</si>
  <si>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</si>
  <si>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</si>
  <si>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</si>
  <si>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</si>
  <si>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</si>
  <si>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CHU/SHU,LIANG/MIN</t>
  </si>
  <si>
    <t>CA363240127CNY</t>
  </si>
  <si>
    <t>未提现</t>
  </si>
  <si>
    <t>携程开票</t>
  </si>
  <si>
    <t xml:space="preserve">4429767	</t>
  </si>
  <si>
    <t xml:space="preserve">	</t>
  </si>
  <si>
    <t xml:space="preserve">999229460094759	</t>
  </si>
  <si>
    <t>高级房（双人床）(至少提前5天预订)(至少连住2晚及以上)&lt;双人入住&gt;&lt;内宾&gt;&lt;无早&gt;</t>
  </si>
  <si>
    <t>Ye/Xin</t>
  </si>
  <si>
    <t xml:space="preserve">4534862	</t>
  </si>
  <si>
    <t xml:space="preserve">999229460741024	</t>
  </si>
  <si>
    <t>HE/ZIHE,YANG/QINGYUAN</t>
  </si>
  <si>
    <t xml:space="preserve">4535835	</t>
  </si>
  <si>
    <t xml:space="preserve">999229472698687	</t>
  </si>
  <si>
    <t>CAI/HUNG LAM</t>
  </si>
  <si>
    <t xml:space="preserve">4545683	</t>
  </si>
  <si>
    <t>取消</t>
  </si>
  <si>
    <t xml:space="preserve">999229336543375	</t>
  </si>
  <si>
    <t>ZHOU/NANHAO</t>
  </si>
  <si>
    <t>CA363240128CNY</t>
  </si>
  <si>
    <t xml:space="preserve">4389378	</t>
  </si>
  <si>
    <t xml:space="preserve">999229583075255	</t>
  </si>
  <si>
    <t>[梅州]梅州昌盛豪生大酒店(45834822)</t>
  </si>
  <si>
    <t>柚见汝——非遗大床房&lt;双人入住&gt;&lt;限量特惠&gt;&lt;单早&gt;</t>
  </si>
  <si>
    <t>谢裕华</t>
  </si>
  <si>
    <t>CA363240129CNY</t>
  </si>
  <si>
    <t>，</t>
  </si>
  <si>
    <t>202401100838360071</t>
  </si>
  <si>
    <t>录错渠道了</t>
  </si>
  <si>
    <t>A240129091648481</t>
  </si>
  <si>
    <t>i240129091925 868元</t>
  </si>
  <si>
    <t>CNY / HKD 当前参考汇率: 1.087204688</t>
  </si>
  <si>
    <t>总计：13847 CNY/
15054.52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</si>
  <si>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</si>
  <si>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</si>
  <si>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</si>
  <si>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</si>
  <si>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</si>
  <si>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</si>
  <si>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</si>
  <si>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</si>
  <si>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</si>
  <si>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</si>
  <si>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</si>
  <si>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</si>
  <si>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</si>
  <si>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</si>
  <si>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</si>
  <si>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</si>
  <si>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</si>
  <si>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</si>
  <si>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</si>
  <si>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2024-01-02</t>
  </si>
  <si>
    <t>4535835</t>
  </si>
  <si>
    <t>香港九龙酒店</t>
  </si>
  <si>
    <t>HE ZIHE,YANG QINGYUAN</t>
  </si>
  <si>
    <t>2024-01-09</t>
  </si>
  <si>
    <t>2024-01-12</t>
  </si>
  <si>
    <t>退房日周结</t>
  </si>
  <si>
    <t>2523.00</t>
  </si>
  <si>
    <t>RMB</t>
  </si>
  <si>
    <t>0</t>
  </si>
  <si>
    <t>0.00</t>
  </si>
  <si>
    <t>携程国内直连(DD)</t>
  </si>
  <si>
    <t>01.011249</t>
  </si>
  <si>
    <t>2024-01-03 09:42:52</t>
  </si>
  <si>
    <t>否</t>
  </si>
  <si>
    <t>汇智国际旅游发展有限公司</t>
  </si>
  <si>
    <t>直连</t>
  </si>
  <si>
    <t>中国</t>
  </si>
  <si>
    <t>4534862</t>
  </si>
  <si>
    <t>Ye Xin</t>
  </si>
  <si>
    <t>2024-01-03 09:44:53</t>
  </si>
  <si>
    <t>2023-12-13</t>
  </si>
  <si>
    <t>4429767</t>
  </si>
  <si>
    <t>CHU SHU,LIANG MIN</t>
  </si>
  <si>
    <t>2024-01-06</t>
  </si>
  <si>
    <t>5482.00</t>
  </si>
  <si>
    <t>2023-12-13 16:07:23</t>
  </si>
  <si>
    <t>2023-12-06</t>
  </si>
  <si>
    <t>4389378</t>
  </si>
  <si>
    <t>ZHOU NANHAO</t>
  </si>
  <si>
    <t>2024-01-10</t>
  </si>
  <si>
    <t>2024-01-13</t>
  </si>
  <si>
    <t>2451.00</t>
  </si>
  <si>
    <t>2023-12-11 10:57:56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</si>
</sst>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257175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3727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C43" sqref="C43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45297</v>
      </c>
      <c r="G2" s="6">
        <v>45303</v>
      </c>
      <c r="H2" s="4">
        <v>1</v>
      </c>
      <c r="I2" s="4">
        <v>6</v>
      </c>
      <c r="J2" s="4">
        <v>6</v>
      </c>
      <c r="K2" s="4" t="s">
        <v>30</v>
      </c>
      <c r="L2" s="4">
        <v>5482</v>
      </c>
      <c r="M2" s="4">
        <v>5482</v>
      </c>
      <c r="N2" s="4" t="s">
        <v>31</v>
      </c>
      <c r="O2" s="4" t="s">
        <v>32</v>
      </c>
      <c r="P2" s="4" t="s">
        <v>33</v>
      </c>
      <c r="Q2" s="4">
        <v>0</v>
      </c>
      <c r="R2" s="8">
        <v>45273.0000115741</v>
      </c>
      <c r="S2" s="6">
        <v>45318</v>
      </c>
      <c r="T2" s="4" t="s">
        <v>34</v>
      </c>
      <c r="U2" s="4">
        <v>5482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45300</v>
      </c>
      <c r="G3" s="6">
        <v>45303</v>
      </c>
      <c r="H3" s="4">
        <v>1</v>
      </c>
      <c r="I3" s="4">
        <v>3</v>
      </c>
      <c r="J3" s="4">
        <v>3</v>
      </c>
      <c r="K3" s="4" t="s">
        <v>30</v>
      </c>
      <c r="L3" s="4">
        <v>2523</v>
      </c>
      <c r="M3" s="4">
        <v>2523</v>
      </c>
      <c r="N3" s="4" t="s">
        <v>39</v>
      </c>
      <c r="O3" s="4" t="s">
        <v>32</v>
      </c>
      <c r="P3" s="4" t="s">
        <v>33</v>
      </c>
      <c r="Q3" s="4">
        <v>0</v>
      </c>
      <c r="R3" s="8">
        <v>45293</v>
      </c>
      <c r="S3" s="6">
        <v>45318</v>
      </c>
      <c r="T3" s="4" t="s">
        <v>34</v>
      </c>
      <c r="U3" s="4">
        <v>2523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45300</v>
      </c>
      <c r="G4" s="6">
        <v>45303</v>
      </c>
      <c r="H4" s="4">
        <v>1</v>
      </c>
      <c r="I4" s="4">
        <v>3</v>
      </c>
      <c r="J4" s="4">
        <v>3</v>
      </c>
      <c r="K4" s="4" t="s">
        <v>30</v>
      </c>
      <c r="L4" s="4">
        <v>2523</v>
      </c>
      <c r="M4" s="4">
        <v>2523</v>
      </c>
      <c r="N4" s="4" t="s">
        <v>42</v>
      </c>
      <c r="O4" s="4" t="s">
        <v>32</v>
      </c>
      <c r="P4" s="4" t="s">
        <v>33</v>
      </c>
      <c r="Q4" s="4">
        <v>0</v>
      </c>
      <c r="R4" s="8">
        <v>45293.0000115741</v>
      </c>
      <c r="S4" s="6">
        <v>45318</v>
      </c>
      <c r="T4" s="4" t="s">
        <v>34</v>
      </c>
      <c r="U4" s="4">
        <v>2523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45300</v>
      </c>
      <c r="G5" s="6">
        <v>45303</v>
      </c>
      <c r="H5" s="4">
        <v>1</v>
      </c>
      <c r="I5" s="4">
        <v>3</v>
      </c>
      <c r="J5" s="4">
        <v>3</v>
      </c>
      <c r="K5" s="4" t="s">
        <v>30</v>
      </c>
      <c r="L5" s="4">
        <v>2553</v>
      </c>
      <c r="M5" s="4">
        <v>2553</v>
      </c>
      <c r="N5" s="4" t="s">
        <v>45</v>
      </c>
      <c r="O5" s="4" t="s">
        <v>32</v>
      </c>
      <c r="P5" s="4" t="s">
        <v>33</v>
      </c>
      <c r="Q5" s="4">
        <v>0</v>
      </c>
      <c r="R5" s="8">
        <v>45295.0000115741</v>
      </c>
      <c r="S5" s="6">
        <v>45318</v>
      </c>
      <c r="T5" s="4" t="s">
        <v>34</v>
      </c>
      <c r="U5" s="4">
        <v>2553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44</v>
      </c>
      <c r="B6" s="4" t="s">
        <v>26</v>
      </c>
      <c r="C6" s="4" t="s">
        <v>47</v>
      </c>
      <c r="D6" s="4" t="s">
        <v>28</v>
      </c>
      <c r="E6" s="4" t="s">
        <v>38</v>
      </c>
      <c r="F6" s="6">
        <v>45300</v>
      </c>
      <c r="G6" s="6">
        <v>45303</v>
      </c>
      <c r="H6" s="4">
        <v>1</v>
      </c>
      <c r="I6" s="4">
        <v>3</v>
      </c>
      <c r="J6" s="4">
        <v>3</v>
      </c>
      <c r="K6" s="4" t="s">
        <v>30</v>
      </c>
      <c r="L6" s="4">
        <v>-2553</v>
      </c>
      <c r="M6" s="4">
        <v>-2553</v>
      </c>
      <c r="N6" s="4" t="s">
        <v>45</v>
      </c>
      <c r="O6" s="4" t="s">
        <v>32</v>
      </c>
      <c r="P6" s="4" t="s">
        <v>33</v>
      </c>
      <c r="Q6" s="4">
        <v>0</v>
      </c>
      <c r="R6" s="8">
        <v>45295.0000115741</v>
      </c>
      <c r="S6" s="6">
        <v>45318</v>
      </c>
      <c r="T6" s="4" t="s">
        <v>34</v>
      </c>
      <c r="U6" s="4">
        <v>-2553</v>
      </c>
      <c r="V6" s="4">
        <v>0</v>
      </c>
      <c r="W6" s="4">
        <v>0</v>
      </c>
      <c r="X6" s="4" t="s">
        <v>46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45301</v>
      </c>
      <c r="G7" s="6">
        <v>45304</v>
      </c>
      <c r="H7" s="4">
        <v>1</v>
      </c>
      <c r="I7" s="4">
        <v>3</v>
      </c>
      <c r="J7" s="4">
        <v>3</v>
      </c>
      <c r="K7" s="4" t="s">
        <v>30</v>
      </c>
      <c r="L7" s="4">
        <v>2451</v>
      </c>
      <c r="M7" s="4">
        <v>2451</v>
      </c>
      <c r="N7" s="4" t="s">
        <v>49</v>
      </c>
      <c r="O7" s="4" t="s">
        <v>50</v>
      </c>
      <c r="P7" s="4" t="s">
        <v>33</v>
      </c>
      <c r="Q7" s="4">
        <v>0</v>
      </c>
      <c r="R7" s="8">
        <v>45266.0000115741</v>
      </c>
      <c r="S7" s="6">
        <v>45319</v>
      </c>
      <c r="T7" s="4" t="s">
        <v>34</v>
      </c>
      <c r="U7" s="4">
        <v>2451</v>
      </c>
      <c r="V7" s="4">
        <v>0</v>
      </c>
      <c r="W7" s="4">
        <v>0</v>
      </c>
      <c r="X7" s="4" t="s">
        <v>51</v>
      </c>
      <c r="Y7" s="4" t="s">
        <v>36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45303</v>
      </c>
      <c r="G8" s="6">
        <v>45305</v>
      </c>
      <c r="H8" s="4">
        <v>1</v>
      </c>
      <c r="I8" s="4">
        <v>2</v>
      </c>
      <c r="J8" s="4">
        <v>2</v>
      </c>
      <c r="K8" s="4" t="s">
        <v>30</v>
      </c>
      <c r="L8" s="4">
        <v>868</v>
      </c>
      <c r="M8" s="4">
        <v>868</v>
      </c>
      <c r="N8" s="4" t="s">
        <v>55</v>
      </c>
      <c r="O8" s="4" t="s">
        <v>56</v>
      </c>
      <c r="P8" s="4" t="s">
        <v>33</v>
      </c>
      <c r="Q8" s="4">
        <v>0</v>
      </c>
      <c r="R8" s="8">
        <v>45301.0000115741</v>
      </c>
      <c r="S8" s="6">
        <v>45320</v>
      </c>
      <c r="T8" s="4" t="s">
        <v>34</v>
      </c>
      <c r="U8" s="4">
        <v>868</v>
      </c>
      <c r="V8" s="4">
        <v>0</v>
      </c>
      <c r="W8" s="4">
        <v>0</v>
      </c>
      <c r="X8" s="4" t="s">
        <v>36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999229383222851</v>
      </c>
      <c r="B2" s="6">
        <v>45297</v>
      </c>
      <c r="C2" s="6">
        <v>45303</v>
      </c>
      <c r="D2" s="4">
        <v>5482</v>
      </c>
      <c r="E2" s="4" t="str">
        <f>VLOOKUP(A2,HOP!A:L,12,0)</f>
        <v>5482.00</v>
      </c>
      <c r="F2" s="4" t="str">
        <f>VLOOKUP(A2,HOP!A:C,3,0)</f>
        <v>4429767</v>
      </c>
      <c r="G2" s="4">
        <f>D2-E2</f>
        <v>0</v>
      </c>
      <c r="H2" s="4" t="str">
        <f>$H$1&amp;F2</f>
        <v>，4429767</v>
      </c>
      <c r="I2" s="4" t="str">
        <f>VLOOKUP(A2,HOP!A:U,21,0)</f>
        <v>直连</v>
      </c>
    </row>
    <row r="3" s="4" customFormat="1" spans="1:9">
      <c r="A3" s="5">
        <v>999229460094759</v>
      </c>
      <c r="B3" s="6">
        <v>45300</v>
      </c>
      <c r="C3" s="6">
        <v>45303</v>
      </c>
      <c r="D3" s="4">
        <v>2523</v>
      </c>
      <c r="E3" s="4" t="str">
        <f>VLOOKUP(A3,HOP!A:L,12,0)</f>
        <v>2523.00</v>
      </c>
      <c r="F3" s="4" t="str">
        <f>VLOOKUP(A3,HOP!A:C,3,0)</f>
        <v>4534862</v>
      </c>
      <c r="G3" s="4">
        <f>D3-E3</f>
        <v>0</v>
      </c>
      <c r="H3" s="4" t="str">
        <f>$H$1&amp;F3</f>
        <v>，4534862</v>
      </c>
      <c r="I3" s="4" t="str">
        <f>VLOOKUP(A3,HOP!A:U,21,0)</f>
        <v>直连</v>
      </c>
    </row>
    <row r="4" s="4" customFormat="1" spans="1:9">
      <c r="A4" s="5">
        <v>999229460741024</v>
      </c>
      <c r="B4" s="6">
        <v>45300</v>
      </c>
      <c r="C4" s="6">
        <v>45303</v>
      </c>
      <c r="D4" s="4">
        <v>2523</v>
      </c>
      <c r="E4" s="4" t="str">
        <f>VLOOKUP(A4,HOP!A:L,12,0)</f>
        <v>2523.00</v>
      </c>
      <c r="F4" s="4" t="str">
        <f>VLOOKUP(A4,HOP!A:C,3,0)</f>
        <v>4535835</v>
      </c>
      <c r="G4" s="4">
        <f>D4-E4</f>
        <v>0</v>
      </c>
      <c r="H4" s="4" t="str">
        <f>$H$1&amp;F4</f>
        <v>，4535835</v>
      </c>
      <c r="I4" s="4" t="str">
        <f>VLOOKUP(A4,HOP!A:U,21,0)</f>
        <v>直连</v>
      </c>
    </row>
    <row r="5" s="4" customFormat="1" hidden="1" spans="1:9">
      <c r="A5" s="5">
        <v>999229472698687</v>
      </c>
      <c r="B5" s="6">
        <v>45300</v>
      </c>
      <c r="C5" s="6">
        <v>45303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999229336543375</v>
      </c>
      <c r="B6" s="6">
        <v>45301</v>
      </c>
      <c r="C6" s="6">
        <v>45304</v>
      </c>
      <c r="D6" s="4">
        <v>2451</v>
      </c>
      <c r="E6" s="4" t="str">
        <f>VLOOKUP(A6,HOP!A:L,12,0)</f>
        <v>2451.00</v>
      </c>
      <c r="F6" s="4" t="str">
        <f>VLOOKUP(A6,HOP!A:C,3,0)</f>
        <v>4389378</v>
      </c>
      <c r="G6" s="4">
        <f>D6-E6</f>
        <v>0</v>
      </c>
      <c r="H6" s="4" t="str">
        <f>$H$1&amp;F6</f>
        <v>，4389378</v>
      </c>
      <c r="I6" s="4" t="str">
        <f>VLOOKUP(A6,HOP!A:U,21,0)</f>
        <v>直连</v>
      </c>
    </row>
    <row r="7" s="4" customFormat="1" spans="1:11">
      <c r="A7" s="5">
        <v>999229583075255</v>
      </c>
      <c r="B7" s="6">
        <v>45303</v>
      </c>
      <c r="C7" s="6">
        <v>45305</v>
      </c>
      <c r="D7" s="4">
        <v>868</v>
      </c>
      <c r="E7" s="4">
        <v>868</v>
      </c>
      <c r="F7" s="9" t="s">
        <v>58</v>
      </c>
      <c r="G7" s="4">
        <f>D7-E7</f>
        <v>0</v>
      </c>
      <c r="H7" s="4" t="str">
        <f>$H$1&amp;F7</f>
        <v>，202401100838360071</v>
      </c>
      <c r="I7" s="4" t="e">
        <f>VLOOKUP(A7,HOP!A:U,21,0)</f>
        <v>#N/A</v>
      </c>
      <c r="J7" s="7">
        <v>1.1</v>
      </c>
      <c r="K7" s="4" t="s">
        <v>59</v>
      </c>
    </row>
    <row r="9" spans="4:4">
      <c r="D9" s="4">
        <f>SUM(D2:D8)</f>
        <v>13847</v>
      </c>
    </row>
    <row r="14" spans="1:4">
      <c r="A14" s="4" t="s">
        <v>60</v>
      </c>
      <c r="C14" s="4">
        <v>12979</v>
      </c>
      <c r="D14" s="4">
        <v>14110.83</v>
      </c>
    </row>
    <row r="15" spans="1:4">
      <c r="A15" s="4" t="s">
        <v>61</v>
      </c>
      <c r="C15" s="4">
        <v>868</v>
      </c>
      <c r="D15" s="4">
        <v>943.69</v>
      </c>
    </row>
    <row r="16" spans="1:4">
      <c r="A16" s="4" t="s">
        <v>62</v>
      </c>
      <c r="C16" s="4">
        <f>SUBTOTAL(9,C14:C15)</f>
        <v>13847</v>
      </c>
      <c r="D16" s="4">
        <f>SUBTOTAL(9,D14:D15)</f>
        <v>15054.52</v>
      </c>
    </row>
    <row r="17" spans="1:1">
      <c r="A17" s="4" t="s">
        <v>63</v>
      </c>
    </row>
  </sheetData>
  <autoFilter ref="A1:XFD17">
    <filterColumn colId="3">
      <filters blank="1">
        <filter val="2451"/>
        <filter val="5482"/>
        <filter val="15054.52"/>
        <filter val="2523"/>
        <filter val="14110.83"/>
        <filter val="13847"/>
        <filter val="868"/>
        <filter val="943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</row>
    <row r="2" s="1" customFormat="1" spans="1:22">
      <c r="A2" s="3">
        <v>999229460741024</v>
      </c>
      <c r="B2" s="1" t="s">
        <v>83</v>
      </c>
      <c r="C2" s="1" t="s">
        <v>84</v>
      </c>
      <c r="D2" s="1" t="s">
        <v>85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999229460094759</v>
      </c>
      <c r="B3" s="1" t="s">
        <v>83</v>
      </c>
      <c r="C3" s="1" t="s">
        <v>101</v>
      </c>
      <c r="D3" s="1" t="s">
        <v>85</v>
      </c>
      <c r="E3" s="1" t="s">
        <v>102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90</v>
      </c>
      <c r="L3" s="1" t="s">
        <v>90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103</v>
      </c>
      <c r="S3" s="1" t="s">
        <v>97</v>
      </c>
      <c r="T3" s="1" t="s">
        <v>98</v>
      </c>
      <c r="U3" s="1" t="s">
        <v>99</v>
      </c>
      <c r="V3" s="1" t="s">
        <v>100</v>
      </c>
    </row>
    <row r="4" s="1" customFormat="1" spans="1:22">
      <c r="A4" s="3">
        <v>999229383222851</v>
      </c>
      <c r="B4" s="1" t="s">
        <v>104</v>
      </c>
      <c r="C4" s="1" t="s">
        <v>105</v>
      </c>
      <c r="D4" s="1" t="s">
        <v>85</v>
      </c>
      <c r="E4" s="1" t="s">
        <v>106</v>
      </c>
      <c r="F4" s="1" t="s">
        <v>107</v>
      </c>
      <c r="G4" s="1" t="s">
        <v>88</v>
      </c>
      <c r="H4" s="1" t="s">
        <v>89</v>
      </c>
      <c r="I4" s="1" t="s">
        <v>108</v>
      </c>
      <c r="J4" s="1" t="s">
        <v>91</v>
      </c>
      <c r="K4" s="1" t="s">
        <v>108</v>
      </c>
      <c r="L4" s="1" t="s">
        <v>108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109</v>
      </c>
      <c r="S4" s="1" t="s">
        <v>97</v>
      </c>
      <c r="T4" s="1" t="s">
        <v>98</v>
      </c>
      <c r="U4" s="1" t="s">
        <v>99</v>
      </c>
      <c r="V4" s="1" t="s">
        <v>100</v>
      </c>
    </row>
    <row r="5" s="1" customFormat="1" spans="1:22">
      <c r="A5" s="3">
        <v>999229336543375</v>
      </c>
      <c r="B5" s="1" t="s">
        <v>110</v>
      </c>
      <c r="C5" s="1" t="s">
        <v>111</v>
      </c>
      <c r="D5" s="1" t="s">
        <v>85</v>
      </c>
      <c r="E5" s="1" t="s">
        <v>112</v>
      </c>
      <c r="F5" s="1" t="s">
        <v>113</v>
      </c>
      <c r="G5" s="1" t="s">
        <v>114</v>
      </c>
      <c r="H5" s="1" t="s">
        <v>89</v>
      </c>
      <c r="I5" s="1" t="s">
        <v>115</v>
      </c>
      <c r="J5" s="1" t="s">
        <v>91</v>
      </c>
      <c r="K5" s="1" t="s">
        <v>115</v>
      </c>
      <c r="L5" s="1" t="s">
        <v>115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116</v>
      </c>
      <c r="S5" s="1" t="s">
        <v>97</v>
      </c>
      <c r="T5" s="1" t="s">
        <v>98</v>
      </c>
      <c r="U5" s="1" t="s">
        <v>99</v>
      </c>
      <c r="V5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2024-01-29T01:21:21Z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E49F14BE4F3444D58E77BB713C926D10_12</vt:lpwstr>
  </property>
</Properties>
</file>