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<sst xmlns="http://schemas.openxmlformats.org/spreadsheetml/2006/main" count="381" uniqueCount="152">
  <si>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</si>
  <si>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</si>
  <si>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</si>
  <si>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</si>
  <si>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</si>
  <si>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</si>
  <si>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</si>
  <si>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</si>
  <si>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</si>
  <si>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</si>
  <si>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</si>
  <si>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</si>
  <si>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</si>
  <si>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</si>
  <si>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</si>
  <si>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</si>
  <si>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</si>
  <si>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</si>
  <si>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</si>
  <si>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</si>
  <si>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</si>
  <si>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</si>
  <si>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</si>
  <si>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</si>
  <si>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</si>
  <si>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999229288585317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</si>
  <si>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</si>
  <si>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</si>
  <si>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</si>
  <si>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</si>
  <si>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</si>
  <si>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CHEN/YINGYING,LI/YUMENG</t>
  </si>
  <si>
    <t>CA363240131CNY</t>
  </si>
  <si>
    <t>未提现</t>
  </si>
  <si>
    <t>携程开票</t>
  </si>
  <si>
    <t xml:space="preserve">4366349	</t>
  </si>
  <si>
    <t xml:space="preserve">	</t>
  </si>
  <si>
    <t xml:space="preserve">999229337456607	</t>
  </si>
  <si>
    <t>[香港]香港都会海逸酒店(Harbour Plaza Metropolis)(5347164)</t>
  </si>
  <si>
    <t>高级房(至少提前7天预订)(至少连住2晚及以上)&lt;双人入住&gt;&lt;内宾&gt;&lt;无早&gt;</t>
  </si>
  <si>
    <t>QI/YI,LIN/LI,QI/XIAOYANG,WANG/YAFANG,WANG/JIEHUA,LIN/FEI</t>
  </si>
  <si>
    <t xml:space="preserve">4390794	</t>
  </si>
  <si>
    <t xml:space="preserve">999229478347737	</t>
  </si>
  <si>
    <t>豪华房(至少提前5天预订)(至少连住2晚及以上)&lt;双人入住&gt;&lt;内宾&gt;&lt;无早&gt;</t>
  </si>
  <si>
    <t>Zhou/Wangfei,Shan/Jiafeng</t>
  </si>
  <si>
    <t xml:space="preserve">4547849	</t>
  </si>
  <si>
    <t xml:space="preserve">999229480509356	</t>
  </si>
  <si>
    <t>HOU/YIHAO</t>
  </si>
  <si>
    <t xml:space="preserve">4548897	</t>
  </si>
  <si>
    <t xml:space="preserve">999229480991297	</t>
  </si>
  <si>
    <t>ZHANG/ZIYU,LI/SHIQI</t>
  </si>
  <si>
    <t xml:space="preserve">4549076	</t>
  </si>
  <si>
    <t xml:space="preserve">999229482941341	</t>
  </si>
  <si>
    <t>WANG/CHENCHEN,WANG/SANMEI</t>
  </si>
  <si>
    <t xml:space="preserve">4550255	</t>
  </si>
  <si>
    <t xml:space="preserve">999229549896020	</t>
  </si>
  <si>
    <t>Cai/Jingli,Zeng/Huizhen</t>
  </si>
  <si>
    <t xml:space="preserve">4565325	</t>
  </si>
  <si>
    <t xml:space="preserve">999229559139674	</t>
  </si>
  <si>
    <t>LI/QIAO</t>
  </si>
  <si>
    <t xml:space="preserve">4569259	</t>
  </si>
  <si>
    <t xml:space="preserve">13108127	</t>
  </si>
  <si>
    <t xml:space="preserve">999229573583992	</t>
  </si>
  <si>
    <t>REN/JUN</t>
  </si>
  <si>
    <t xml:space="preserve">4571745	</t>
  </si>
  <si>
    <t xml:space="preserve">999229573891859	</t>
  </si>
  <si>
    <t>HAN/XIUFENG</t>
  </si>
  <si>
    <t xml:space="preserve">4571999	</t>
  </si>
  <si>
    <t>取消</t>
  </si>
  <si>
    <t>退单</t>
  </si>
  <si>
    <t xml:space="preserve">999229734926238	</t>
  </si>
  <si>
    <t>[梅州]梅州昌盛豪生大酒店(45834822)</t>
  </si>
  <si>
    <t>柚见汝——非遗大床房&lt;超值特惠&gt;&lt;双人入住&gt;&lt;双早&gt;</t>
  </si>
  <si>
    <t>兰祖国</t>
  </si>
  <si>
    <t xml:space="preserve">624602	</t>
  </si>
  <si>
    <t>，</t>
  </si>
  <si>
    <t>202401151750220021</t>
  </si>
  <si>
    <t>A240131092127481</t>
  </si>
  <si>
    <t>房集：i240131091946 499.8元</t>
  </si>
  <si>
    <t>CNY / HKD 当前参考汇率: 1.087299257</t>
  </si>
  <si>
    <t>总计：24692.8 CNY/
26848.46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</si>
  <si>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</si>
  <si>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</si>
  <si>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</si>
  <si>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</si>
  <si>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</si>
  <si>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</si>
  <si>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</si>
  <si>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</si>
  <si>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</si>
  <si>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</si>
  <si>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</si>
  <si>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</si>
  <si>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</si>
  <si>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</si>
  <si>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</si>
  <si>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</si>
  <si>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</si>
  <si>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</si>
  <si>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</si>
  <si>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2024-01-09</t>
  </si>
  <si>
    <t>4571999</t>
  </si>
  <si>
    <t>香港九龙酒店</t>
  </si>
  <si>
    <t>HAN XIUFENG</t>
  </si>
  <si>
    <t>2024-01-14</t>
  </si>
  <si>
    <t>2024-01-16</t>
  </si>
  <si>
    <t>退房日周结</t>
  </si>
  <si>
    <t>1542.00</t>
  </si>
  <si>
    <t>RMB</t>
  </si>
  <si>
    <t>0</t>
  </si>
  <si>
    <t>0.00</t>
  </si>
  <si>
    <t>携程国内直连(DD)</t>
  </si>
  <si>
    <t>01.011249</t>
  </si>
  <si>
    <t>2024-01-09 22:35:35</t>
  </si>
  <si>
    <t>否</t>
  </si>
  <si>
    <t>汇智国际旅游发展有限公司</t>
  </si>
  <si>
    <t>直连</t>
  </si>
  <si>
    <t>中国</t>
  </si>
  <si>
    <t>4571745</t>
  </si>
  <si>
    <t>REN JUN</t>
  </si>
  <si>
    <t>2024-01-09 22:33:04</t>
  </si>
  <si>
    <t>2024-01-08</t>
  </si>
  <si>
    <t>4565325</t>
  </si>
  <si>
    <t>Cai Jingli,Zeng Huizhen</t>
  </si>
  <si>
    <t>3044.00</t>
  </si>
  <si>
    <t>2024-01-09 10:00:05</t>
  </si>
  <si>
    <t>2024-01-05</t>
  </si>
  <si>
    <t>4550255</t>
  </si>
  <si>
    <t>WANG CHENCHEN,WANG SANMEI</t>
  </si>
  <si>
    <t>2024-01-13</t>
  </si>
  <si>
    <t>5106.00</t>
  </si>
  <si>
    <t>2024-01-05 19:44:57</t>
  </si>
  <si>
    <t>4549076</t>
  </si>
  <si>
    <t>ZHANG ZIYU,LI SHIQI</t>
  </si>
  <si>
    <t>2533.00</t>
  </si>
  <si>
    <t>2024-01-05 15:23:37</t>
  </si>
  <si>
    <t>4548897</t>
  </si>
  <si>
    <t>HOU YIHAO</t>
  </si>
  <si>
    <t>2024-01-12</t>
  </si>
  <si>
    <t>3514.00</t>
  </si>
  <si>
    <t>2024-01-05 15:28:03</t>
  </si>
  <si>
    <t>2023-12-06</t>
  </si>
  <si>
    <t>4390794</t>
  </si>
  <si>
    <t>香港都会海逸酒店</t>
  </si>
  <si>
    <t>QI YI,LIN LI,QI XIAOYANG,WANG YAFANG,WANG JIEHUA,LIN FEI</t>
  </si>
  <si>
    <t>4326.00</t>
  </si>
  <si>
    <t>2024-01-09 14:53:46</t>
  </si>
  <si>
    <t>2023-12-02</t>
  </si>
  <si>
    <t>4366349</t>
  </si>
  <si>
    <t>CHEN YINGYING,LI YUMENG</t>
  </si>
  <si>
    <t>2586.00</t>
  </si>
  <si>
    <t>2023-12-14 15:24:05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</si>
</sst>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142875</xdr:colOff>
      <xdr:row>57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2584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45304</v>
      </c>
      <c r="G2" s="6">
        <v>45307</v>
      </c>
      <c r="H2" s="4">
        <v>1</v>
      </c>
      <c r="I2" s="4">
        <v>3</v>
      </c>
      <c r="J2" s="4">
        <v>3</v>
      </c>
      <c r="K2" s="4" t="s">
        <v>30</v>
      </c>
      <c r="L2" s="4">
        <v>2586</v>
      </c>
      <c r="M2" s="4">
        <v>2586</v>
      </c>
      <c r="N2" s="4" t="s">
        <v>31</v>
      </c>
      <c r="O2" s="4" t="s">
        <v>32</v>
      </c>
      <c r="P2" s="4" t="s">
        <v>33</v>
      </c>
      <c r="Q2" s="4">
        <v>0</v>
      </c>
      <c r="R2" s="8">
        <v>45262.0000115741</v>
      </c>
      <c r="S2" s="6">
        <v>45322</v>
      </c>
      <c r="T2" s="4" t="s">
        <v>34</v>
      </c>
      <c r="U2" s="4">
        <v>2586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45305</v>
      </c>
      <c r="G3" s="6">
        <v>45307</v>
      </c>
      <c r="H3" s="4">
        <v>3</v>
      </c>
      <c r="I3" s="4">
        <v>2</v>
      </c>
      <c r="J3" s="4">
        <v>6</v>
      </c>
      <c r="K3" s="4" t="s">
        <v>30</v>
      </c>
      <c r="L3" s="4">
        <v>4326</v>
      </c>
      <c r="M3" s="4">
        <v>4326</v>
      </c>
      <c r="N3" s="4" t="s">
        <v>40</v>
      </c>
      <c r="O3" s="4" t="s">
        <v>32</v>
      </c>
      <c r="P3" s="4" t="s">
        <v>33</v>
      </c>
      <c r="Q3" s="4">
        <v>0</v>
      </c>
      <c r="R3" s="8">
        <v>45266.0000115741</v>
      </c>
      <c r="S3" s="6">
        <v>45322</v>
      </c>
      <c r="T3" s="4" t="s">
        <v>34</v>
      </c>
      <c r="U3" s="4">
        <v>4326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45305</v>
      </c>
      <c r="G4" s="6">
        <v>45307</v>
      </c>
      <c r="H4" s="4">
        <v>1</v>
      </c>
      <c r="I4" s="4">
        <v>2</v>
      </c>
      <c r="J4" s="4">
        <v>2</v>
      </c>
      <c r="K4" s="4" t="s">
        <v>30</v>
      </c>
      <c r="L4" s="4">
        <v>1502</v>
      </c>
      <c r="M4" s="4">
        <v>1502</v>
      </c>
      <c r="N4" s="4" t="s">
        <v>44</v>
      </c>
      <c r="O4" s="4" t="s">
        <v>32</v>
      </c>
      <c r="P4" s="4" t="s">
        <v>33</v>
      </c>
      <c r="Q4" s="4">
        <v>0</v>
      </c>
      <c r="R4" s="8">
        <v>45296</v>
      </c>
      <c r="S4" s="6">
        <v>45322</v>
      </c>
      <c r="T4" s="4" t="s">
        <v>34</v>
      </c>
      <c r="U4" s="4">
        <v>1502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45303</v>
      </c>
      <c r="G5" s="6">
        <v>45307</v>
      </c>
      <c r="H5" s="4">
        <v>1</v>
      </c>
      <c r="I5" s="4">
        <v>4</v>
      </c>
      <c r="J5" s="4">
        <v>4</v>
      </c>
      <c r="K5" s="4" t="s">
        <v>30</v>
      </c>
      <c r="L5" s="4">
        <v>3514</v>
      </c>
      <c r="M5" s="4">
        <v>3514</v>
      </c>
      <c r="N5" s="4" t="s">
        <v>47</v>
      </c>
      <c r="O5" s="4" t="s">
        <v>32</v>
      </c>
      <c r="P5" s="4" t="s">
        <v>33</v>
      </c>
      <c r="Q5" s="4">
        <v>0</v>
      </c>
      <c r="R5" s="8">
        <v>45296</v>
      </c>
      <c r="S5" s="6">
        <v>45322</v>
      </c>
      <c r="T5" s="4" t="s">
        <v>34</v>
      </c>
      <c r="U5" s="4">
        <v>3514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43</v>
      </c>
      <c r="F6" s="6">
        <v>45304</v>
      </c>
      <c r="G6" s="6">
        <v>45307</v>
      </c>
      <c r="H6" s="4">
        <v>1</v>
      </c>
      <c r="I6" s="4">
        <v>3</v>
      </c>
      <c r="J6" s="4">
        <v>3</v>
      </c>
      <c r="K6" s="4" t="s">
        <v>30</v>
      </c>
      <c r="L6" s="4">
        <v>2533</v>
      </c>
      <c r="M6" s="4">
        <v>2533</v>
      </c>
      <c r="N6" s="4" t="s">
        <v>50</v>
      </c>
      <c r="O6" s="4" t="s">
        <v>32</v>
      </c>
      <c r="P6" s="4" t="s">
        <v>33</v>
      </c>
      <c r="Q6" s="4">
        <v>0</v>
      </c>
      <c r="R6" s="8">
        <v>45296.0000115741</v>
      </c>
      <c r="S6" s="6">
        <v>45322</v>
      </c>
      <c r="T6" s="4" t="s">
        <v>34</v>
      </c>
      <c r="U6" s="4">
        <v>2533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43</v>
      </c>
      <c r="F7" s="6">
        <v>45304</v>
      </c>
      <c r="G7" s="6">
        <v>45307</v>
      </c>
      <c r="H7" s="4">
        <v>2</v>
      </c>
      <c r="I7" s="4">
        <v>3</v>
      </c>
      <c r="J7" s="4">
        <v>6</v>
      </c>
      <c r="K7" s="4" t="s">
        <v>30</v>
      </c>
      <c r="L7" s="4">
        <v>5106</v>
      </c>
      <c r="M7" s="4">
        <v>5106</v>
      </c>
      <c r="N7" s="4" t="s">
        <v>53</v>
      </c>
      <c r="O7" s="4" t="s">
        <v>32</v>
      </c>
      <c r="P7" s="4" t="s">
        <v>33</v>
      </c>
      <c r="Q7" s="4">
        <v>0</v>
      </c>
      <c r="R7" s="8">
        <v>45296</v>
      </c>
      <c r="S7" s="6">
        <v>45322</v>
      </c>
      <c r="T7" s="4" t="s">
        <v>34</v>
      </c>
      <c r="U7" s="4">
        <v>5106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43</v>
      </c>
      <c r="F8" s="6">
        <v>45305</v>
      </c>
      <c r="G8" s="6">
        <v>45307</v>
      </c>
      <c r="H8" s="4">
        <v>2</v>
      </c>
      <c r="I8" s="4">
        <v>2</v>
      </c>
      <c r="J8" s="4">
        <v>4</v>
      </c>
      <c r="K8" s="4" t="s">
        <v>30</v>
      </c>
      <c r="L8" s="4">
        <v>3044</v>
      </c>
      <c r="M8" s="4">
        <v>3044</v>
      </c>
      <c r="N8" s="4" t="s">
        <v>56</v>
      </c>
      <c r="O8" s="4" t="s">
        <v>32</v>
      </c>
      <c r="P8" s="4" t="s">
        <v>33</v>
      </c>
      <c r="Q8" s="4">
        <v>0</v>
      </c>
      <c r="R8" s="8">
        <v>45299.0000115741</v>
      </c>
      <c r="S8" s="6">
        <v>45322</v>
      </c>
      <c r="T8" s="4" t="s">
        <v>34</v>
      </c>
      <c r="U8" s="4">
        <v>3044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43</v>
      </c>
      <c r="F9" s="6">
        <v>45305</v>
      </c>
      <c r="G9" s="6">
        <v>45307</v>
      </c>
      <c r="H9" s="4">
        <v>1</v>
      </c>
      <c r="I9" s="4">
        <v>2</v>
      </c>
      <c r="J9" s="4">
        <v>2</v>
      </c>
      <c r="K9" s="4" t="s">
        <v>30</v>
      </c>
      <c r="L9" s="4">
        <v>1542</v>
      </c>
      <c r="M9" s="4">
        <v>1542</v>
      </c>
      <c r="N9" s="4" t="s">
        <v>59</v>
      </c>
      <c r="O9" s="4" t="s">
        <v>32</v>
      </c>
      <c r="P9" s="4" t="s">
        <v>33</v>
      </c>
      <c r="Q9" s="4">
        <v>0</v>
      </c>
      <c r="R9" s="8">
        <v>45300.0000115741</v>
      </c>
      <c r="S9" s="6">
        <v>45322</v>
      </c>
      <c r="T9" s="4" t="s">
        <v>34</v>
      </c>
      <c r="U9" s="4">
        <v>1542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28</v>
      </c>
      <c r="E10" s="4" t="s">
        <v>43</v>
      </c>
      <c r="F10" s="6">
        <v>45305</v>
      </c>
      <c r="G10" s="6">
        <v>45307</v>
      </c>
      <c r="H10" s="4">
        <v>1</v>
      </c>
      <c r="I10" s="4">
        <v>2</v>
      </c>
      <c r="J10" s="4">
        <v>2</v>
      </c>
      <c r="K10" s="4" t="s">
        <v>30</v>
      </c>
      <c r="L10" s="4">
        <v>1542</v>
      </c>
      <c r="M10" s="4">
        <v>1542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45300.0000115741</v>
      </c>
      <c r="S10" s="6">
        <v>45322</v>
      </c>
      <c r="T10" s="4" t="s">
        <v>34</v>
      </c>
      <c r="U10" s="4">
        <v>1542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28</v>
      </c>
      <c r="E11" s="4" t="s">
        <v>43</v>
      </c>
      <c r="F11" s="6">
        <v>45305</v>
      </c>
      <c r="G11" s="6">
        <v>45307</v>
      </c>
      <c r="H11" s="4">
        <v>1</v>
      </c>
      <c r="I11" s="4">
        <v>2</v>
      </c>
      <c r="J11" s="4">
        <v>2</v>
      </c>
      <c r="K11" s="4" t="s">
        <v>30</v>
      </c>
      <c r="L11" s="4">
        <v>1542</v>
      </c>
      <c r="M11" s="4">
        <v>1542</v>
      </c>
      <c r="N11" s="4" t="s">
        <v>66</v>
      </c>
      <c r="O11" s="4" t="s">
        <v>32</v>
      </c>
      <c r="P11" s="4" t="s">
        <v>33</v>
      </c>
      <c r="Q11" s="4">
        <v>0</v>
      </c>
      <c r="R11" s="8">
        <v>45300</v>
      </c>
      <c r="S11" s="6">
        <v>45322</v>
      </c>
      <c r="T11" s="4" t="s">
        <v>34</v>
      </c>
      <c r="U11" s="4">
        <v>1542</v>
      </c>
      <c r="V11" s="4">
        <v>0</v>
      </c>
      <c r="W11" s="4">
        <v>0</v>
      </c>
      <c r="X11" s="4" t="s">
        <v>67</v>
      </c>
      <c r="Y11" s="4" t="s">
        <v>36</v>
      </c>
    </row>
    <row r="12" s="4" customFormat="1" spans="1:25">
      <c r="A12" s="4" t="s">
        <v>58</v>
      </c>
      <c r="B12" s="4" t="s">
        <v>26</v>
      </c>
      <c r="C12" s="4" t="s">
        <v>68</v>
      </c>
      <c r="D12" s="4" t="s">
        <v>28</v>
      </c>
      <c r="E12" s="4" t="s">
        <v>43</v>
      </c>
      <c r="F12" s="6">
        <v>45305</v>
      </c>
      <c r="G12" s="6">
        <v>45307</v>
      </c>
      <c r="H12" s="4">
        <v>1</v>
      </c>
      <c r="I12" s="4">
        <v>2</v>
      </c>
      <c r="J12" s="4">
        <v>2</v>
      </c>
      <c r="K12" s="4" t="s">
        <v>30</v>
      </c>
      <c r="L12" s="4">
        <v>-1542</v>
      </c>
      <c r="M12" s="4">
        <v>-1542</v>
      </c>
      <c r="N12" s="4" t="s">
        <v>59</v>
      </c>
      <c r="O12" s="4" t="s">
        <v>32</v>
      </c>
      <c r="P12" s="4" t="s">
        <v>33</v>
      </c>
      <c r="Q12" s="4">
        <v>0</v>
      </c>
      <c r="R12" s="8">
        <v>45300.0000115741</v>
      </c>
      <c r="S12" s="6">
        <v>45322</v>
      </c>
      <c r="T12" s="4" t="s">
        <v>34</v>
      </c>
      <c r="U12" s="4">
        <v>-1542</v>
      </c>
      <c r="V12" s="4">
        <v>0</v>
      </c>
      <c r="W12" s="4">
        <v>0</v>
      </c>
      <c r="X12" s="4" t="s">
        <v>60</v>
      </c>
      <c r="Y12" s="4" t="s">
        <v>61</v>
      </c>
    </row>
    <row r="13" s="4" customFormat="1" spans="1:25">
      <c r="A13" s="4" t="s">
        <v>42</v>
      </c>
      <c r="B13" s="4" t="s">
        <v>26</v>
      </c>
      <c r="C13" s="4" t="s">
        <v>69</v>
      </c>
      <c r="D13" s="4" t="s">
        <v>28</v>
      </c>
      <c r="E13" s="4" t="s">
        <v>43</v>
      </c>
      <c r="F13" s="6">
        <v>45305</v>
      </c>
      <c r="G13" s="6">
        <v>45307</v>
      </c>
      <c r="H13" s="4">
        <v>1</v>
      </c>
      <c r="I13" s="4">
        <v>2</v>
      </c>
      <c r="J13" s="4">
        <v>2</v>
      </c>
      <c r="K13" s="4" t="s">
        <v>30</v>
      </c>
      <c r="L13" s="4">
        <v>-1502</v>
      </c>
      <c r="M13" s="4">
        <v>-1502</v>
      </c>
      <c r="N13" s="4" t="s">
        <v>44</v>
      </c>
      <c r="O13" s="4" t="s">
        <v>32</v>
      </c>
      <c r="P13" s="4" t="s">
        <v>33</v>
      </c>
      <c r="Q13" s="4">
        <v>0</v>
      </c>
      <c r="R13" s="8">
        <v>45296.4519212963</v>
      </c>
      <c r="S13" s="6">
        <v>45322</v>
      </c>
      <c r="T13" s="4" t="s">
        <v>34</v>
      </c>
      <c r="U13" s="4">
        <v>-1502</v>
      </c>
      <c r="V13" s="4">
        <v>0</v>
      </c>
      <c r="W13" s="4">
        <v>0</v>
      </c>
      <c r="X13" s="4" t="s">
        <v>45</v>
      </c>
      <c r="Y13" s="4" t="s">
        <v>36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71</v>
      </c>
      <c r="E14" s="4" t="s">
        <v>72</v>
      </c>
      <c r="F14" s="6">
        <v>45306</v>
      </c>
      <c r="G14" s="6">
        <v>45307</v>
      </c>
      <c r="H14" s="4">
        <v>1</v>
      </c>
      <c r="I14" s="4">
        <v>1</v>
      </c>
      <c r="J14" s="4">
        <v>1</v>
      </c>
      <c r="K14" s="4" t="s">
        <v>30</v>
      </c>
      <c r="L14" s="4">
        <v>499.8</v>
      </c>
      <c r="M14" s="4">
        <v>499.8</v>
      </c>
      <c r="N14" s="4" t="s">
        <v>73</v>
      </c>
      <c r="O14" s="4" t="s">
        <v>32</v>
      </c>
      <c r="P14" s="4" t="s">
        <v>33</v>
      </c>
      <c r="Q14" s="4">
        <v>0</v>
      </c>
      <c r="R14" s="8">
        <v>45306.0000115741</v>
      </c>
      <c r="S14" s="6">
        <v>45322</v>
      </c>
      <c r="T14" s="4" t="s">
        <v>34</v>
      </c>
      <c r="U14" s="4">
        <v>499.8</v>
      </c>
      <c r="V14" s="4">
        <v>0</v>
      </c>
      <c r="W14" s="4">
        <v>0</v>
      </c>
      <c r="X14" s="4" t="s">
        <v>36</v>
      </c>
      <c r="Y14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999229288585317</v>
      </c>
      <c r="B2" s="6">
        <v>45304</v>
      </c>
      <c r="C2" s="6">
        <v>45307</v>
      </c>
      <c r="D2" s="4">
        <v>2586</v>
      </c>
      <c r="E2" s="4" t="str">
        <f>VLOOKUP(A2,HOP!A:L,12,0)</f>
        <v>2586.00</v>
      </c>
      <c r="F2" s="4" t="str">
        <f>VLOOKUP(A2,HOP!A:C,3,0)</f>
        <v>4366349</v>
      </c>
      <c r="G2" s="4">
        <f>D2-E2</f>
        <v>0</v>
      </c>
      <c r="H2" s="4" t="str">
        <f>$H$1&amp;F2</f>
        <v>，4366349</v>
      </c>
      <c r="I2" s="4" t="str">
        <f>VLOOKUP(A2,HOP!A:U,21,0)</f>
        <v>直连</v>
      </c>
    </row>
    <row r="3" s="4" customFormat="1" spans="1:9">
      <c r="A3" s="5">
        <v>999229337456607</v>
      </c>
      <c r="B3" s="6">
        <v>45305</v>
      </c>
      <c r="C3" s="6">
        <v>45307</v>
      </c>
      <c r="D3" s="4">
        <v>4326</v>
      </c>
      <c r="E3" s="4" t="str">
        <f>VLOOKUP(A3,HOP!A:L,12,0)</f>
        <v>4326.00</v>
      </c>
      <c r="F3" s="4" t="str">
        <f>VLOOKUP(A3,HOP!A:C,3,0)</f>
        <v>4390794</v>
      </c>
      <c r="G3" s="4">
        <f t="shared" ref="G3:G12" si="0">D3-E3</f>
        <v>0</v>
      </c>
      <c r="H3" s="4" t="str">
        <f t="shared" ref="H3:H12" si="1">$H$1&amp;F3</f>
        <v>，4390794</v>
      </c>
      <c r="I3" s="4" t="str">
        <f>VLOOKUP(A3,HOP!A:U,21,0)</f>
        <v>直连</v>
      </c>
    </row>
    <row r="4" s="4" customFormat="1" hidden="1" spans="1:9">
      <c r="A4" s="5">
        <v>999229478347737</v>
      </c>
      <c r="B4" s="6">
        <v>45305</v>
      </c>
      <c r="C4" s="6">
        <v>45307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999229480509356</v>
      </c>
      <c r="B5" s="6">
        <v>45303</v>
      </c>
      <c r="C5" s="6">
        <v>45307</v>
      </c>
      <c r="D5" s="4">
        <v>3514</v>
      </c>
      <c r="E5" s="4" t="str">
        <f>VLOOKUP(A5,HOP!A:L,12,0)</f>
        <v>3514.00</v>
      </c>
      <c r="F5" s="4" t="str">
        <f>VLOOKUP(A5,HOP!A:C,3,0)</f>
        <v>4548897</v>
      </c>
      <c r="G5" s="4">
        <f t="shared" si="0"/>
        <v>0</v>
      </c>
      <c r="H5" s="4" t="str">
        <f t="shared" si="1"/>
        <v>，4548897</v>
      </c>
      <c r="I5" s="4" t="str">
        <f>VLOOKUP(A5,HOP!A:U,21,0)</f>
        <v>直连</v>
      </c>
    </row>
    <row r="6" s="4" customFormat="1" spans="1:9">
      <c r="A6" s="5">
        <v>999229480991297</v>
      </c>
      <c r="B6" s="6">
        <v>45304</v>
      </c>
      <c r="C6" s="6">
        <v>45307</v>
      </c>
      <c r="D6" s="4">
        <v>2533</v>
      </c>
      <c r="E6" s="4" t="str">
        <f>VLOOKUP(A6,HOP!A:L,12,0)</f>
        <v>2533.00</v>
      </c>
      <c r="F6" s="4" t="str">
        <f>VLOOKUP(A6,HOP!A:C,3,0)</f>
        <v>4549076</v>
      </c>
      <c r="G6" s="4">
        <f t="shared" si="0"/>
        <v>0</v>
      </c>
      <c r="H6" s="4" t="str">
        <f t="shared" si="1"/>
        <v>，4549076</v>
      </c>
      <c r="I6" s="4" t="str">
        <f>VLOOKUP(A6,HOP!A:U,21,0)</f>
        <v>直连</v>
      </c>
    </row>
    <row r="7" s="4" customFormat="1" spans="1:9">
      <c r="A7" s="5">
        <v>999229482941341</v>
      </c>
      <c r="B7" s="6">
        <v>45304</v>
      </c>
      <c r="C7" s="6">
        <v>45307</v>
      </c>
      <c r="D7" s="4">
        <v>5106</v>
      </c>
      <c r="E7" s="4" t="str">
        <f>VLOOKUP(A7,HOP!A:L,12,0)</f>
        <v>5106.00</v>
      </c>
      <c r="F7" s="4" t="str">
        <f>VLOOKUP(A7,HOP!A:C,3,0)</f>
        <v>4550255</v>
      </c>
      <c r="G7" s="4">
        <f t="shared" si="0"/>
        <v>0</v>
      </c>
      <c r="H7" s="4" t="str">
        <f t="shared" si="1"/>
        <v>，4550255</v>
      </c>
      <c r="I7" s="4" t="str">
        <f>VLOOKUP(A7,HOP!A:U,21,0)</f>
        <v>直连</v>
      </c>
    </row>
    <row r="8" s="4" customFormat="1" spans="1:9">
      <c r="A8" s="5">
        <v>999229549896020</v>
      </c>
      <c r="B8" s="6">
        <v>45305</v>
      </c>
      <c r="C8" s="6">
        <v>45307</v>
      </c>
      <c r="D8" s="4">
        <v>3044</v>
      </c>
      <c r="E8" s="4" t="str">
        <f>VLOOKUP(A8,HOP!A:L,12,0)</f>
        <v>3044.00</v>
      </c>
      <c r="F8" s="4" t="str">
        <f>VLOOKUP(A8,HOP!A:C,3,0)</f>
        <v>4565325</v>
      </c>
      <c r="G8" s="4">
        <f t="shared" si="0"/>
        <v>0</v>
      </c>
      <c r="H8" s="4" t="str">
        <f t="shared" si="1"/>
        <v>，4565325</v>
      </c>
      <c r="I8" s="4" t="str">
        <f>VLOOKUP(A8,HOP!A:U,21,0)</f>
        <v>直连</v>
      </c>
    </row>
    <row r="9" s="4" customFormat="1" hidden="1" spans="1:9">
      <c r="A9" s="5">
        <v>999229559139674</v>
      </c>
      <c r="B9" s="6">
        <v>45305</v>
      </c>
      <c r="C9" s="6">
        <v>45307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999229573583992</v>
      </c>
      <c r="B10" s="6">
        <v>45305</v>
      </c>
      <c r="C10" s="6">
        <v>45307</v>
      </c>
      <c r="D10" s="4">
        <v>1542</v>
      </c>
      <c r="E10" s="4" t="str">
        <f>VLOOKUP(A10,HOP!A:L,12,0)</f>
        <v>1542.00</v>
      </c>
      <c r="F10" s="4" t="str">
        <f>VLOOKUP(A10,HOP!A:C,3,0)</f>
        <v>4571745</v>
      </c>
      <c r="G10" s="4">
        <f t="shared" si="0"/>
        <v>0</v>
      </c>
      <c r="H10" s="4" t="str">
        <f t="shared" si="1"/>
        <v>，4571745</v>
      </c>
      <c r="I10" s="4" t="str">
        <f>VLOOKUP(A10,HOP!A:U,21,0)</f>
        <v>直连</v>
      </c>
    </row>
    <row r="11" s="4" customFormat="1" spans="1:9">
      <c r="A11" s="5">
        <v>999229573891859</v>
      </c>
      <c r="B11" s="6">
        <v>45305</v>
      </c>
      <c r="C11" s="6">
        <v>45307</v>
      </c>
      <c r="D11" s="4">
        <v>1542</v>
      </c>
      <c r="E11" s="4" t="str">
        <f>VLOOKUP(A11,HOP!A:L,12,0)</f>
        <v>1542.00</v>
      </c>
      <c r="F11" s="4" t="str">
        <f>VLOOKUP(A11,HOP!A:C,3,0)</f>
        <v>4571999</v>
      </c>
      <c r="G11" s="4">
        <f t="shared" si="0"/>
        <v>0</v>
      </c>
      <c r="H11" s="4" t="str">
        <f t="shared" si="1"/>
        <v>，4571999</v>
      </c>
      <c r="I11" s="4" t="str">
        <f>VLOOKUP(A11,HOP!A:U,21,0)</f>
        <v>直连</v>
      </c>
    </row>
    <row r="12" s="4" customFormat="1" hidden="1" spans="1:10">
      <c r="A12" s="5">
        <v>999229734926238</v>
      </c>
      <c r="B12" s="6">
        <v>45306</v>
      </c>
      <c r="C12" s="6">
        <v>45307</v>
      </c>
      <c r="D12" s="4">
        <v>499.8</v>
      </c>
      <c r="E12" s="7">
        <v>499.8</v>
      </c>
      <c r="F12" s="9" t="s">
        <v>76</v>
      </c>
      <c r="G12" s="4">
        <f t="shared" si="0"/>
        <v>0</v>
      </c>
      <c r="H12" s="4" t="str">
        <f t="shared" si="1"/>
        <v>，202401151750220021</v>
      </c>
      <c r="I12" s="4" t="e">
        <f>VLOOKUP(A12,HOP!A:U,21,0)</f>
        <v>#N/A</v>
      </c>
      <c r="J12" s="4">
        <v>1.15</v>
      </c>
    </row>
    <row r="14" spans="4:4">
      <c r="D14" s="4">
        <f>SUM(D2:D13)</f>
        <v>24692.8</v>
      </c>
    </row>
    <row r="21" spans="1:4">
      <c r="A21" s="4" t="s">
        <v>77</v>
      </c>
      <c r="C21" s="4">
        <v>24193</v>
      </c>
      <c r="D21" s="4">
        <v>26305.03</v>
      </c>
    </row>
    <row r="22" spans="1:4">
      <c r="A22" s="4" t="s">
        <v>78</v>
      </c>
      <c r="C22" s="4">
        <v>499.8</v>
      </c>
      <c r="D22" s="4">
        <v>543.43</v>
      </c>
    </row>
    <row r="23" spans="1:4">
      <c r="A23" s="4" t="s">
        <v>79</v>
      </c>
      <c r="C23" s="4">
        <f>SUBTOTAL(9,C21:C22)</f>
        <v>24692.8</v>
      </c>
      <c r="D23" s="4">
        <f>SUBTOTAL(9,D21:D22)</f>
        <v>26848.46</v>
      </c>
    </row>
    <row r="24" spans="1:1">
      <c r="A24" s="4" t="s">
        <v>80</v>
      </c>
    </row>
  </sheetData>
  <autoFilter ref="A1:XFD14">
    <filterColumn colId="3">
      <filters blank="1">
        <filter val="1542"/>
        <filter val="2533"/>
        <filter val="3044"/>
        <filter val="3514"/>
        <filter val="2586"/>
        <filter val="4326"/>
        <filter val="5106"/>
        <filter val="499.8"/>
        <filter val="24692.8"/>
      </filters>
    </filterColumn>
    <filterColumn colId="8">
      <filters blank="1"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999229573891859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999229573583992</v>
      </c>
      <c r="B3" s="1" t="s">
        <v>100</v>
      </c>
      <c r="C3" s="1" t="s">
        <v>118</v>
      </c>
      <c r="D3" s="1" t="s">
        <v>102</v>
      </c>
      <c r="E3" s="1" t="s">
        <v>119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107</v>
      </c>
      <c r="L3" s="1" t="s">
        <v>107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999229549896020</v>
      </c>
      <c r="B4" s="1" t="s">
        <v>121</v>
      </c>
      <c r="C4" s="1" t="s">
        <v>122</v>
      </c>
      <c r="D4" s="1" t="s">
        <v>102</v>
      </c>
      <c r="E4" s="1" t="s">
        <v>123</v>
      </c>
      <c r="F4" s="1" t="s">
        <v>104</v>
      </c>
      <c r="G4" s="1" t="s">
        <v>105</v>
      </c>
      <c r="H4" s="1" t="s">
        <v>106</v>
      </c>
      <c r="I4" s="1" t="s">
        <v>124</v>
      </c>
      <c r="J4" s="1" t="s">
        <v>108</v>
      </c>
      <c r="K4" s="1" t="s">
        <v>124</v>
      </c>
      <c r="L4" s="1" t="s">
        <v>124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125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3">
        <v>999229482941341</v>
      </c>
      <c r="B5" s="1" t="s">
        <v>126</v>
      </c>
      <c r="C5" s="1" t="s">
        <v>127</v>
      </c>
      <c r="D5" s="1" t="s">
        <v>102</v>
      </c>
      <c r="E5" s="1" t="s">
        <v>128</v>
      </c>
      <c r="F5" s="1" t="s">
        <v>129</v>
      </c>
      <c r="G5" s="1" t="s">
        <v>105</v>
      </c>
      <c r="H5" s="1" t="s">
        <v>106</v>
      </c>
      <c r="I5" s="1" t="s">
        <v>130</v>
      </c>
      <c r="J5" s="1" t="s">
        <v>108</v>
      </c>
      <c r="K5" s="1" t="s">
        <v>130</v>
      </c>
      <c r="L5" s="1" t="s">
        <v>130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131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999229480991297</v>
      </c>
      <c r="B6" s="1" t="s">
        <v>126</v>
      </c>
      <c r="C6" s="1" t="s">
        <v>132</v>
      </c>
      <c r="D6" s="1" t="s">
        <v>102</v>
      </c>
      <c r="E6" s="1" t="s">
        <v>133</v>
      </c>
      <c r="F6" s="1" t="s">
        <v>129</v>
      </c>
      <c r="G6" s="1" t="s">
        <v>105</v>
      </c>
      <c r="H6" s="1" t="s">
        <v>106</v>
      </c>
      <c r="I6" s="1" t="s">
        <v>134</v>
      </c>
      <c r="J6" s="1" t="s">
        <v>108</v>
      </c>
      <c r="K6" s="1" t="s">
        <v>134</v>
      </c>
      <c r="L6" s="1" t="s">
        <v>134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135</v>
      </c>
      <c r="S6" s="1" t="s">
        <v>114</v>
      </c>
      <c r="T6" s="1" t="s">
        <v>115</v>
      </c>
      <c r="U6" s="1" t="s">
        <v>116</v>
      </c>
      <c r="V6" s="1" t="s">
        <v>117</v>
      </c>
    </row>
    <row r="7" s="1" customFormat="1" spans="1:22">
      <c r="A7" s="3">
        <v>999229480509356</v>
      </c>
      <c r="B7" s="1" t="s">
        <v>126</v>
      </c>
      <c r="C7" s="1" t="s">
        <v>136</v>
      </c>
      <c r="D7" s="1" t="s">
        <v>102</v>
      </c>
      <c r="E7" s="1" t="s">
        <v>137</v>
      </c>
      <c r="F7" s="1" t="s">
        <v>138</v>
      </c>
      <c r="G7" s="1" t="s">
        <v>105</v>
      </c>
      <c r="H7" s="1" t="s">
        <v>106</v>
      </c>
      <c r="I7" s="1" t="s">
        <v>139</v>
      </c>
      <c r="J7" s="1" t="s">
        <v>108</v>
      </c>
      <c r="K7" s="1" t="s">
        <v>139</v>
      </c>
      <c r="L7" s="1" t="s">
        <v>139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140</v>
      </c>
      <c r="S7" s="1" t="s">
        <v>114</v>
      </c>
      <c r="T7" s="1" t="s">
        <v>115</v>
      </c>
      <c r="U7" s="1" t="s">
        <v>116</v>
      </c>
      <c r="V7" s="1" t="s">
        <v>117</v>
      </c>
    </row>
    <row r="8" s="1" customFormat="1" spans="1:22">
      <c r="A8" s="3">
        <v>999229337456607</v>
      </c>
      <c r="B8" s="1" t="s">
        <v>141</v>
      </c>
      <c r="C8" s="1" t="s">
        <v>142</v>
      </c>
      <c r="D8" s="1" t="s">
        <v>143</v>
      </c>
      <c r="E8" s="1" t="s">
        <v>144</v>
      </c>
      <c r="F8" s="1" t="s">
        <v>104</v>
      </c>
      <c r="G8" s="1" t="s">
        <v>105</v>
      </c>
      <c r="H8" s="1" t="s">
        <v>106</v>
      </c>
      <c r="I8" s="1" t="s">
        <v>145</v>
      </c>
      <c r="J8" s="1" t="s">
        <v>108</v>
      </c>
      <c r="K8" s="1" t="s">
        <v>145</v>
      </c>
      <c r="L8" s="1" t="s">
        <v>145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146</v>
      </c>
      <c r="S8" s="1" t="s">
        <v>114</v>
      </c>
      <c r="T8" s="1" t="s">
        <v>115</v>
      </c>
      <c r="U8" s="1" t="s">
        <v>116</v>
      </c>
      <c r="V8" s="1" t="s">
        <v>117</v>
      </c>
    </row>
    <row r="9" s="1" customFormat="1" spans="1:22">
      <c r="A9" s="3">
        <v>999229288585317</v>
      </c>
      <c r="B9" s="1" t="s">
        <v>147</v>
      </c>
      <c r="C9" s="1" t="s">
        <v>148</v>
      </c>
      <c r="D9" s="1" t="s">
        <v>102</v>
      </c>
      <c r="E9" s="1" t="s">
        <v>149</v>
      </c>
      <c r="F9" s="1" t="s">
        <v>129</v>
      </c>
      <c r="G9" s="1" t="s">
        <v>105</v>
      </c>
      <c r="H9" s="1" t="s">
        <v>106</v>
      </c>
      <c r="I9" s="1" t="s">
        <v>150</v>
      </c>
      <c r="J9" s="1" t="s">
        <v>108</v>
      </c>
      <c r="K9" s="1" t="s">
        <v>150</v>
      </c>
      <c r="L9" s="1" t="s">
        <v>150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151</v>
      </c>
      <c r="S9" s="1" t="s">
        <v>114</v>
      </c>
      <c r="T9" s="1" t="s">
        <v>115</v>
      </c>
      <c r="U9" s="1" t="s">
        <v>116</v>
      </c>
      <c r="V9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2024-01-31T01:23:35Z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781F402FCC3D40B3AE8153708A55195D_12</vt:lpwstr>
  </property>
</Properties>
</file>