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<sst xmlns="http://schemas.openxmlformats.org/spreadsheetml/2006/main" count="121" uniqueCount="93">
  <si>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</si>
  <si>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</si>
  <si>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</si>
  <si>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</si>
  <si>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</si>
  <si>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</si>
  <si>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</si>
  <si>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</si>
  <si>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</si>
  <si>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</si>
  <si>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</si>
  <si>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</si>
  <si>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</si>
  <si>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</si>
  <si>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</si>
  <si>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</si>
  <si>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</si>
  <si>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</si>
  <si>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</si>
  <si>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</si>
  <si>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</si>
  <si>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</si>
  <si>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</si>
  <si>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</si>
  <si>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</si>
  <si>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999226795511078	</t>
  </si>
  <si>
    <t>Ctrip</t>
  </si>
  <si>
    <t>正常</t>
  </si>
  <si>
    <t>[清莱]兰花屋旅馆(Orchid House)(39647762)</t>
  </si>
  <si>
    <t>标准双人间&lt;2人入住&gt;</t>
  </si>
  <si>
    <t>USD</t>
  </si>
  <si>
    <t>MURAKAMI/YUKI</t>
  </si>
  <si>
    <t>CA5326240131USD</t>
  </si>
  <si>
    <t>未提现</t>
  </si>
  <si>
    <t>携程开票</t>
  </si>
  <si>
    <t xml:space="preserve">3938682	</t>
  </si>
  <si>
    <t xml:space="preserve">???????????????-87869234	</t>
  </si>
  <si>
    <t xml:space="preserve">999228320409673	</t>
  </si>
  <si>
    <t>[巴厘岛]库塔利维奥大酒店(Grand Livio Kuta Hotel)(39051247)</t>
  </si>
  <si>
    <t>高级双人房&lt;2人入住&gt;&lt;不退款&gt;&lt;早餐&gt;</t>
  </si>
  <si>
    <t>PURNAMA/FRANCISCA MARIA DEWI</t>
  </si>
  <si>
    <t xml:space="preserve">4193479	</t>
  </si>
  <si>
    <t xml:space="preserve">135188.135189	</t>
  </si>
  <si>
    <t>，</t>
  </si>
  <si>
    <t>A240131101340481</t>
  </si>
  <si>
    <t>USD / HKD 当前参考汇率: 7.81819</t>
  </si>
  <si>
    <t>总计：112.9 USD/
882.67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</si>
  <si>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</si>
  <si>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</si>
  <si>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</si>
  <si>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</si>
  <si>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</si>
  <si>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</si>
  <si>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</si>
  <si>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</si>
  <si>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</si>
  <si>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</si>
  <si>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</si>
  <si>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</si>
  <si>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</si>
  <si>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</si>
  <si>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</si>
  <si>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</si>
  <si>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</si>
  <si>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</si>
  <si>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</si>
  <si>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2023-11-04</t>
  </si>
  <si>
    <t>4193479</t>
  </si>
  <si>
    <t>库塔利维奥大酒店</t>
  </si>
  <si>
    <t>PURNAMA FRANCISCA MARIA DEWI</t>
  </si>
  <si>
    <t>2024-01-26</t>
  </si>
  <si>
    <t>2024-01-28</t>
  </si>
  <si>
    <t>退房日周结</t>
  </si>
  <si>
    <t>716.11</t>
  </si>
  <si>
    <t>98.16</t>
  </si>
  <si>
    <t>0</t>
  </si>
  <si>
    <t>0.00</t>
  </si>
  <si>
    <t>携程盛景国际直连</t>
  </si>
  <si>
    <t>01.010677</t>
  </si>
  <si>
    <t>2023-11-04 21:49:53</t>
  </si>
  <si>
    <t>否</t>
  </si>
  <si>
    <t>汇智国际旅游发展有限公司</t>
  </si>
  <si>
    <t>直连</t>
  </si>
  <si>
    <t>印度尼西亚</t>
  </si>
  <si>
    <t>2023-09-16</t>
  </si>
  <si>
    <t>3938682</t>
  </si>
  <si>
    <t>兰花屋旅馆</t>
  </si>
  <si>
    <t>MURAKAMI YUKI</t>
  </si>
  <si>
    <t>2024-01-27</t>
  </si>
  <si>
    <t>107.52</t>
  </si>
  <si>
    <t>14.74</t>
  </si>
  <si>
    <t>2023-09-16 11:53:08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</si>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</sst>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16</xdr:col>
      <xdr:colOff>57150</xdr:colOff>
      <xdr:row>46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5157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45318</v>
      </c>
      <c r="G2" s="6">
        <v>45319</v>
      </c>
      <c r="H2" s="4">
        <v>1</v>
      </c>
      <c r="I2" s="4">
        <v>1</v>
      </c>
      <c r="J2" s="4">
        <v>1</v>
      </c>
      <c r="K2" s="4" t="s">
        <v>30</v>
      </c>
      <c r="L2" s="4">
        <v>14.74</v>
      </c>
      <c r="M2" s="4">
        <v>14.74</v>
      </c>
      <c r="N2" s="4" t="s">
        <v>31</v>
      </c>
      <c r="O2" s="4" t="s">
        <v>32</v>
      </c>
      <c r="P2" s="4" t="s">
        <v>33</v>
      </c>
      <c r="Q2" s="4">
        <v>0</v>
      </c>
      <c r="R2" s="7">
        <v>45185</v>
      </c>
      <c r="S2" s="6">
        <v>45322</v>
      </c>
      <c r="T2" s="4" t="s">
        <v>34</v>
      </c>
      <c r="U2" s="4">
        <v>14.74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45317</v>
      </c>
      <c r="G3" s="6">
        <v>45319</v>
      </c>
      <c r="H3" s="4">
        <v>2</v>
      </c>
      <c r="I3" s="4">
        <v>2</v>
      </c>
      <c r="J3" s="4">
        <v>4</v>
      </c>
      <c r="K3" s="4" t="s">
        <v>30</v>
      </c>
      <c r="L3" s="4">
        <v>98.16</v>
      </c>
      <c r="M3" s="4">
        <v>98.16</v>
      </c>
      <c r="N3" s="4" t="s">
        <v>40</v>
      </c>
      <c r="O3" s="4" t="s">
        <v>32</v>
      </c>
      <c r="P3" s="4" t="s">
        <v>33</v>
      </c>
      <c r="Q3" s="4">
        <v>0</v>
      </c>
      <c r="R3" s="7">
        <v>45234.0000115741</v>
      </c>
      <c r="S3" s="6">
        <v>45322</v>
      </c>
      <c r="T3" s="4" t="s">
        <v>34</v>
      </c>
      <c r="U3" s="4">
        <v>98.16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14" sqref="D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999226795511078</v>
      </c>
      <c r="B2" s="6">
        <v>45318</v>
      </c>
      <c r="C2" s="6">
        <v>45319</v>
      </c>
      <c r="D2" s="4">
        <v>14.74</v>
      </c>
      <c r="E2" s="4" t="str">
        <f>VLOOKUP(A2,HOP!A:L,12,0)</f>
        <v>14.74</v>
      </c>
      <c r="F2" s="4" t="str">
        <f>VLOOKUP(A2,HOP!A:C,3,0)</f>
        <v>3938682</v>
      </c>
      <c r="G2" s="4">
        <f>D2-E2</f>
        <v>0</v>
      </c>
      <c r="H2" s="4" t="str">
        <f>$H$1&amp;F2</f>
        <v>，3938682</v>
      </c>
      <c r="I2" s="4" t="str">
        <f>VLOOKUP(A2,HOP!A:U,21,0)</f>
        <v>直连</v>
      </c>
    </row>
    <row r="3" s="4" customFormat="1" spans="1:9">
      <c r="A3" s="5">
        <v>999228320409673</v>
      </c>
      <c r="B3" s="6">
        <v>45317</v>
      </c>
      <c r="C3" s="6">
        <v>45319</v>
      </c>
      <c r="D3" s="4">
        <v>98.16</v>
      </c>
      <c r="E3" s="4" t="str">
        <f>VLOOKUP(A3,HOP!A:L,12,0)</f>
        <v>98.16</v>
      </c>
      <c r="F3" s="4" t="str">
        <f>VLOOKUP(A3,HOP!A:C,3,0)</f>
        <v>4193479</v>
      </c>
      <c r="G3" s="4">
        <f>D3-E3</f>
        <v>0</v>
      </c>
      <c r="H3" s="4" t="str">
        <f>$H$1&amp;F3</f>
        <v>，4193479</v>
      </c>
      <c r="I3" s="4" t="str">
        <f>VLOOKUP(A3,HOP!A:U,21,0)</f>
        <v>直连</v>
      </c>
    </row>
    <row r="5" spans="4:4">
      <c r="D5" s="4">
        <f>SUM(D2:D4)</f>
        <v>112.9</v>
      </c>
    </row>
    <row r="10" spans="1:1">
      <c r="A10" s="4" t="s">
        <v>44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2" width="8" style="1"/>
    <col min="3" max="3" width="8.25" style="1" customWidth="1"/>
    <col min="4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999228320409673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30</v>
      </c>
      <c r="K2" s="1" t="s">
        <v>74</v>
      </c>
      <c r="L2" s="1" t="s">
        <v>74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999226795511078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71</v>
      </c>
      <c r="H3" s="1" t="s">
        <v>72</v>
      </c>
      <c r="I3" s="1" t="s">
        <v>89</v>
      </c>
      <c r="J3" s="1" t="s">
        <v>30</v>
      </c>
      <c r="K3" s="1" t="s">
        <v>90</v>
      </c>
      <c r="L3" s="1" t="s">
        <v>90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91</v>
      </c>
      <c r="S3" s="1" t="s">
        <v>80</v>
      </c>
      <c r="T3" s="1" t="s">
        <v>81</v>
      </c>
      <c r="U3" s="1" t="s">
        <v>82</v>
      </c>
      <c r="V3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2024-01-31T02:17:00Z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9976D8D12AB8443C968CDE69AB660201_12</vt:lpwstr>
  </property>
</Properties>
</file>