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<sst xmlns="http://schemas.openxmlformats.org/spreadsheetml/2006/main" count="161" uniqueCount="104">
  <si>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</si>
  <si>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</si>
  <si>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</si>
  <si>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</si>
  <si>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</si>
  <si>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</si>
  <si>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</si>
  <si>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</si>
  <si>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</si>
  <si>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</si>
  <si>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</si>
  <si>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</si>
  <si>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</si>
  <si>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</si>
  <si>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</si>
  <si>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</si>
  <si>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</si>
  <si>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</si>
  <si>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</si>
  <si>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</si>
  <si>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</si>
  <si>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</si>
  <si>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</si>
  <si>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</si>
  <si>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</si>
  <si>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999228712609733	</t>
  </si>
  <si>
    <t>Ctrip</t>
  </si>
  <si>
    <t>正常</t>
  </si>
  <si>
    <t>[香港]香港都会海逸酒店(Harbour Plaza Metropolis)(5347164)</t>
  </si>
  <si>
    <t>高级房(至少提前7天预订)(至少连住2晚及以上)&lt;双人入住&gt;&lt;内宾&gt;&lt;无早&gt;</t>
  </si>
  <si>
    <t>CNY</t>
  </si>
  <si>
    <t>Li/Shu,Li/Bo</t>
  </si>
  <si>
    <t>CA363240205CNY</t>
  </si>
  <si>
    <t>未提现</t>
  </si>
  <si>
    <t>携程开票</t>
  </si>
  <si>
    <t xml:space="preserve">4336385	</t>
  </si>
  <si>
    <t xml:space="preserve">	</t>
  </si>
  <si>
    <t xml:space="preserve">999229465572411	</t>
  </si>
  <si>
    <t>[香港]香港九龙酒店(The Kowloon Hotel)(9826444)</t>
  </si>
  <si>
    <t>豪华房(至少提前5天预订)(至少连住2晚及以上)&lt;双人入住&gt;&lt;内宾&gt;&lt;无早&gt;</t>
  </si>
  <si>
    <t>SONG/WEN</t>
  </si>
  <si>
    <t xml:space="preserve">4542719	</t>
  </si>
  <si>
    <t xml:space="preserve">999229813589918	</t>
  </si>
  <si>
    <t>[梅州]梅州昌盛豪生大酒店(45834822)</t>
  </si>
  <si>
    <t>柚见汝——非遗大床房&lt;双人入住&gt;&lt;限量特惠&gt;&lt;单早&gt;</t>
  </si>
  <si>
    <t>谢裕华</t>
  </si>
  <si>
    <t xml:space="preserve">999229828423219	</t>
  </si>
  <si>
    <t>柚见汝——非遗大床房&lt;超值特惠&gt;&lt;双人入住&gt;&lt;双早&gt;</t>
  </si>
  <si>
    <t>周蓓</t>
  </si>
  <si>
    <t xml:space="preserve">999229831198404	</t>
  </si>
  <si>
    <t>罗松灵,邱世灿</t>
  </si>
  <si>
    <t xml:space="preserve">p625382	</t>
  </si>
  <si>
    <t>，</t>
  </si>
  <si>
    <t>202401191452380076</t>
  </si>
  <si>
    <t>202401201700010071</t>
  </si>
  <si>
    <t>202401202118400069</t>
  </si>
  <si>
    <t>A240205091416481</t>
  </si>
  <si>
    <t>房集：i240205091244 2252.6元</t>
  </si>
  <si>
    <t>CNY / HKD 当前参考汇率: 1.08361146</t>
  </si>
  <si>
    <t>总计： 9281.6 CNY/
10057.65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</si>
  <si>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</si>
  <si>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</si>
  <si>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</si>
  <si>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</si>
  <si>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</si>
  <si>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</si>
  <si>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</si>
  <si>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</si>
  <si>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</si>
  <si>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</si>
  <si>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</si>
  <si>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</si>
  <si>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</si>
  <si>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</si>
  <si>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</si>
  <si>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</si>
  <si>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</si>
  <si>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</si>
  <si>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</si>
  <si>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2024-01-04</t>
  </si>
  <si>
    <t>4542719</t>
  </si>
  <si>
    <t>香港九龙酒店</t>
  </si>
  <si>
    <t>SONG WEN</t>
  </si>
  <si>
    <t>2024-01-15</t>
  </si>
  <si>
    <t>2024-01-21</t>
  </si>
  <si>
    <t>退房日周结</t>
  </si>
  <si>
    <t>5386.00</t>
  </si>
  <si>
    <t>RMB</t>
  </si>
  <si>
    <t>0</t>
  </si>
  <si>
    <t>0.00</t>
  </si>
  <si>
    <t>携程国内直连(DD)</t>
  </si>
  <si>
    <t>01.011249</t>
  </si>
  <si>
    <t>2024-01-04 13:38:52</t>
  </si>
  <si>
    <t>否</t>
  </si>
  <si>
    <t>汇智国际旅游发展有限公司</t>
  </si>
  <si>
    <t>直连</t>
  </si>
  <si>
    <t>中国</t>
  </si>
  <si>
    <t>2023-11-27</t>
  </si>
  <si>
    <t>4336385</t>
  </si>
  <si>
    <t>香港都会海逸酒店</t>
  </si>
  <si>
    <t>Li Shu,Li Bo</t>
  </si>
  <si>
    <t>2024-01-19</t>
  </si>
  <si>
    <t>1643.00</t>
  </si>
  <si>
    <t>2024-01-10 11:39:32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</si>
</sst>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15</xdr:col>
      <xdr:colOff>485775</xdr:colOff>
      <xdr:row>49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128712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6"/>
  <sheetViews>
    <sheetView workbookViewId="0">
      <selection activeCell="A1" sqref="$A1:$XFD1048576"/>
    </sheetView>
  </sheetViews>
  <sheetFormatPr defaultColWidth="9" defaultRowHeight="13.5" outlineLevelRow="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45310</v>
      </c>
      <c r="G2" s="6">
        <v>45312</v>
      </c>
      <c r="H2" s="4">
        <v>1</v>
      </c>
      <c r="I2" s="4">
        <v>2</v>
      </c>
      <c r="J2" s="4">
        <v>2</v>
      </c>
      <c r="K2" s="4" t="s">
        <v>30</v>
      </c>
      <c r="L2" s="4">
        <v>1643</v>
      </c>
      <c r="M2" s="4">
        <v>1643</v>
      </c>
      <c r="N2" s="4" t="s">
        <v>31</v>
      </c>
      <c r="O2" s="4" t="s">
        <v>32</v>
      </c>
      <c r="P2" s="4" t="s">
        <v>33</v>
      </c>
      <c r="Q2" s="4">
        <v>0</v>
      </c>
      <c r="R2" s="8">
        <v>45257</v>
      </c>
      <c r="S2" s="6">
        <v>45327</v>
      </c>
      <c r="T2" s="4" t="s">
        <v>34</v>
      </c>
      <c r="U2" s="4">
        <v>1643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45306</v>
      </c>
      <c r="G3" s="6">
        <v>45312</v>
      </c>
      <c r="H3" s="4">
        <v>1</v>
      </c>
      <c r="I3" s="4">
        <v>6</v>
      </c>
      <c r="J3" s="4">
        <v>6</v>
      </c>
      <c r="K3" s="4" t="s">
        <v>30</v>
      </c>
      <c r="L3" s="4">
        <v>5386</v>
      </c>
      <c r="M3" s="4">
        <v>5386</v>
      </c>
      <c r="N3" s="4" t="s">
        <v>40</v>
      </c>
      <c r="O3" s="4" t="s">
        <v>32</v>
      </c>
      <c r="P3" s="4" t="s">
        <v>33</v>
      </c>
      <c r="Q3" s="4">
        <v>0</v>
      </c>
      <c r="R3" s="8">
        <v>45295.0000115741</v>
      </c>
      <c r="S3" s="6">
        <v>45327</v>
      </c>
      <c r="T3" s="4" t="s">
        <v>34</v>
      </c>
      <c r="U3" s="4">
        <v>5386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45310</v>
      </c>
      <c r="G4" s="6">
        <v>45312</v>
      </c>
      <c r="H4" s="4">
        <v>1</v>
      </c>
      <c r="I4" s="4">
        <v>2</v>
      </c>
      <c r="J4" s="4">
        <v>2</v>
      </c>
      <c r="K4" s="4" t="s">
        <v>30</v>
      </c>
      <c r="L4" s="4">
        <v>873.6</v>
      </c>
      <c r="M4" s="4">
        <v>873.6</v>
      </c>
      <c r="N4" s="4" t="s">
        <v>45</v>
      </c>
      <c r="O4" s="4" t="s">
        <v>32</v>
      </c>
      <c r="P4" s="4" t="s">
        <v>33</v>
      </c>
      <c r="Q4" s="4">
        <v>0</v>
      </c>
      <c r="R4" s="8">
        <v>45310</v>
      </c>
      <c r="S4" s="6">
        <v>45327</v>
      </c>
      <c r="T4" s="4" t="s">
        <v>34</v>
      </c>
      <c r="U4" s="4">
        <v>873.6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43</v>
      </c>
      <c r="E5" s="4" t="s">
        <v>47</v>
      </c>
      <c r="F5" s="6">
        <v>45311</v>
      </c>
      <c r="G5" s="6">
        <v>45312</v>
      </c>
      <c r="H5" s="4">
        <v>1</v>
      </c>
      <c r="I5" s="4">
        <v>1</v>
      </c>
      <c r="J5" s="4">
        <v>1</v>
      </c>
      <c r="K5" s="4" t="s">
        <v>30</v>
      </c>
      <c r="L5" s="4">
        <v>499.8</v>
      </c>
      <c r="M5" s="4">
        <v>499.8</v>
      </c>
      <c r="N5" s="4" t="s">
        <v>48</v>
      </c>
      <c r="O5" s="4" t="s">
        <v>32</v>
      </c>
      <c r="P5" s="4" t="s">
        <v>33</v>
      </c>
      <c r="Q5" s="4">
        <v>0</v>
      </c>
      <c r="R5" s="8">
        <v>45311</v>
      </c>
      <c r="S5" s="6">
        <v>45327</v>
      </c>
      <c r="T5" s="4" t="s">
        <v>34</v>
      </c>
      <c r="U5" s="4">
        <v>499.8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43</v>
      </c>
      <c r="E6" s="4" t="s">
        <v>44</v>
      </c>
      <c r="F6" s="6">
        <v>45311</v>
      </c>
      <c r="G6" s="6">
        <v>45312</v>
      </c>
      <c r="H6" s="4">
        <v>2</v>
      </c>
      <c r="I6" s="4">
        <v>1</v>
      </c>
      <c r="J6" s="4">
        <v>2</v>
      </c>
      <c r="K6" s="4" t="s">
        <v>30</v>
      </c>
      <c r="L6" s="4">
        <v>879.2</v>
      </c>
      <c r="M6" s="4">
        <v>879.2</v>
      </c>
      <c r="N6" s="4" t="s">
        <v>50</v>
      </c>
      <c r="O6" s="4" t="s">
        <v>32</v>
      </c>
      <c r="P6" s="4" t="s">
        <v>33</v>
      </c>
      <c r="Q6" s="4">
        <v>0</v>
      </c>
      <c r="R6" s="8">
        <v>45311</v>
      </c>
      <c r="S6" s="6">
        <v>45327</v>
      </c>
      <c r="T6" s="4" t="s">
        <v>34</v>
      </c>
      <c r="U6" s="4">
        <v>879.2</v>
      </c>
      <c r="V6" s="4">
        <v>0</v>
      </c>
      <c r="W6" s="4">
        <v>0</v>
      </c>
      <c r="X6" s="4" t="s">
        <v>36</v>
      </c>
      <c r="Y6" s="4" t="s">
        <v>51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A14" sqref="A14:D17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</v>
      </c>
    </row>
    <row r="2" s="4" customFormat="1" spans="1:9">
      <c r="A2" s="5">
        <v>999228712609733</v>
      </c>
      <c r="B2" s="6">
        <v>45310</v>
      </c>
      <c r="C2" s="6">
        <v>45312</v>
      </c>
      <c r="D2" s="4">
        <v>1643</v>
      </c>
      <c r="E2" s="4" t="str">
        <f>VLOOKUP(A2,HOP!A:L,12,0)</f>
        <v>1643.00</v>
      </c>
      <c r="F2" s="4" t="str">
        <f>VLOOKUP(A2,HOP!A:C,3,0)</f>
        <v>4336385</v>
      </c>
      <c r="G2" s="4">
        <f>D2-E2</f>
        <v>0</v>
      </c>
      <c r="H2" s="4" t="str">
        <f>$H$1&amp;F2</f>
        <v>，4336385</v>
      </c>
      <c r="I2" s="4" t="str">
        <f>VLOOKUP(A2,HOP!A:U,21,0)</f>
        <v>直连</v>
      </c>
    </row>
    <row r="3" s="4" customFormat="1" spans="1:9">
      <c r="A3" s="5">
        <v>999229465572411</v>
      </c>
      <c r="B3" s="6">
        <v>45306</v>
      </c>
      <c r="C3" s="6">
        <v>45312</v>
      </c>
      <c r="D3" s="4">
        <v>5386</v>
      </c>
      <c r="E3" s="4" t="str">
        <f>VLOOKUP(A3,HOP!A:L,12,0)</f>
        <v>5386.00</v>
      </c>
      <c r="F3" s="4" t="str">
        <f>VLOOKUP(A3,HOP!A:C,3,0)</f>
        <v>4542719</v>
      </c>
      <c r="G3" s="4">
        <f>D3-E3</f>
        <v>0</v>
      </c>
      <c r="H3" s="4" t="str">
        <f>$H$1&amp;F3</f>
        <v>，4542719</v>
      </c>
      <c r="I3" s="4" t="str">
        <f>VLOOKUP(A3,HOP!A:U,21,0)</f>
        <v>直连</v>
      </c>
    </row>
    <row r="4" s="4" customFormat="1" spans="1:10">
      <c r="A4" s="5">
        <v>999229813589918</v>
      </c>
      <c r="B4" s="6">
        <v>45310</v>
      </c>
      <c r="C4" s="6">
        <v>45312</v>
      </c>
      <c r="D4" s="4">
        <v>873.6</v>
      </c>
      <c r="E4" s="4">
        <v>873.6</v>
      </c>
      <c r="F4" s="9" t="s">
        <v>53</v>
      </c>
      <c r="G4" s="4">
        <f>D4-E4</f>
        <v>0</v>
      </c>
      <c r="H4" s="4" t="str">
        <f>$H$1&amp;F4</f>
        <v>，202401191452380076</v>
      </c>
      <c r="I4" s="4" t="e">
        <f>VLOOKUP(A4,HOP!A:U,21,0)</f>
        <v>#N/A</v>
      </c>
      <c r="J4" s="4">
        <v>1.19</v>
      </c>
    </row>
    <row r="5" s="4" customFormat="1" spans="1:10">
      <c r="A5" s="5">
        <v>999229828423219</v>
      </c>
      <c r="B5" s="6">
        <v>45311</v>
      </c>
      <c r="C5" s="6">
        <v>45312</v>
      </c>
      <c r="D5" s="4">
        <v>499.8</v>
      </c>
      <c r="E5" s="4">
        <v>499.8</v>
      </c>
      <c r="F5" s="9" t="s">
        <v>54</v>
      </c>
      <c r="G5" s="4">
        <f>D5-E5</f>
        <v>0</v>
      </c>
      <c r="H5" s="4" t="str">
        <f>$H$1&amp;F5</f>
        <v>，202401201700010071</v>
      </c>
      <c r="I5" s="4" t="e">
        <f>VLOOKUP(A5,HOP!A:U,21,0)</f>
        <v>#N/A</v>
      </c>
      <c r="J5" s="7">
        <v>1.2</v>
      </c>
    </row>
    <row r="6" s="4" customFormat="1" spans="1:10">
      <c r="A6" s="5">
        <v>999229831198404</v>
      </c>
      <c r="B6" s="6">
        <v>45311</v>
      </c>
      <c r="C6" s="6">
        <v>45312</v>
      </c>
      <c r="D6" s="4">
        <v>879.2</v>
      </c>
      <c r="E6" s="4">
        <v>879.2</v>
      </c>
      <c r="F6" s="9" t="s">
        <v>55</v>
      </c>
      <c r="G6" s="4">
        <f>D6-E6</f>
        <v>0</v>
      </c>
      <c r="H6" s="4" t="str">
        <f>$H$1&amp;F6</f>
        <v>，202401202118400069</v>
      </c>
      <c r="I6" s="4" t="e">
        <f>VLOOKUP(A6,HOP!A:U,21,0)</f>
        <v>#N/A</v>
      </c>
      <c r="J6" s="7">
        <v>1.2</v>
      </c>
    </row>
    <row r="9" spans="4:4">
      <c r="D9" s="4">
        <f>SUM(D2:D8)</f>
        <v>9281.6</v>
      </c>
    </row>
    <row r="14" spans="1:4">
      <c r="A14" s="4" t="s">
        <v>56</v>
      </c>
      <c r="C14" s="4">
        <v>7029</v>
      </c>
      <c r="D14" s="4">
        <v>7616.71</v>
      </c>
    </row>
    <row r="15" spans="1:4">
      <c r="A15" s="4" t="s">
        <v>57</v>
      </c>
      <c r="C15" s="4">
        <v>2252.6</v>
      </c>
      <c r="D15" s="4">
        <v>2440.94</v>
      </c>
    </row>
    <row r="16" spans="1:4">
      <c r="A16" s="4" t="s">
        <v>58</v>
      </c>
      <c r="C16" s="4">
        <f>SUM(C14:C15)</f>
        <v>9281.6</v>
      </c>
      <c r="D16" s="4">
        <f>SUM(D14:D15)</f>
        <v>10057.65</v>
      </c>
    </row>
    <row r="17" spans="1:1">
      <c r="A17" s="4" t="s">
        <v>59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"/>
  <sheetViews>
    <sheetView workbookViewId="0">
      <selection activeCell="D16" sqref="D16"/>
    </sheetView>
  </sheetViews>
  <sheetFormatPr defaultColWidth="8" defaultRowHeight="12.75" outlineLevelRow="2"/>
  <cols>
    <col min="1" max="1" width="11.125" style="1"/>
    <col min="2" max="16383" width="8" style="1"/>
  </cols>
  <sheetData>
    <row r="1" s="1" customFormat="1" spans="1:22">
      <c r="A1" s="2" t="s">
        <v>60</v>
      </c>
      <c r="B1" s="2" t="s">
        <v>61</v>
      </c>
      <c r="C1" s="2" t="s">
        <v>62</v>
      </c>
      <c r="D1" s="2" t="s">
        <v>63</v>
      </c>
      <c r="E1" s="2" t="s">
        <v>13</v>
      </c>
      <c r="F1" s="2" t="s">
        <v>5</v>
      </c>
      <c r="G1" s="2" t="s">
        <v>6</v>
      </c>
      <c r="H1" s="2" t="s">
        <v>64</v>
      </c>
      <c r="I1" s="2" t="s">
        <v>65</v>
      </c>
      <c r="J1" s="2" t="s">
        <v>66</v>
      </c>
      <c r="K1" s="2" t="s">
        <v>67</v>
      </c>
      <c r="L1" s="2" t="s">
        <v>68</v>
      </c>
      <c r="M1" s="2" t="s">
        <v>69</v>
      </c>
      <c r="N1" s="2" t="s">
        <v>70</v>
      </c>
      <c r="O1" s="2" t="s">
        <v>71</v>
      </c>
      <c r="P1" s="2" t="s">
        <v>72</v>
      </c>
      <c r="Q1" s="2" t="s">
        <v>73</v>
      </c>
      <c r="R1" s="2" t="s">
        <v>74</v>
      </c>
      <c r="S1" s="2" t="s">
        <v>75</v>
      </c>
      <c r="T1" s="2" t="s">
        <v>76</v>
      </c>
      <c r="U1" s="2" t="s">
        <v>77</v>
      </c>
      <c r="V1" s="2" t="s">
        <v>78</v>
      </c>
    </row>
    <row r="2" s="1" customFormat="1" spans="1:22">
      <c r="A2" s="3">
        <v>999229465572411</v>
      </c>
      <c r="B2" s="1" t="s">
        <v>79</v>
      </c>
      <c r="C2" s="1" t="s">
        <v>80</v>
      </c>
      <c r="D2" s="1" t="s">
        <v>81</v>
      </c>
      <c r="E2" s="1" t="s">
        <v>82</v>
      </c>
      <c r="F2" s="1" t="s">
        <v>83</v>
      </c>
      <c r="G2" s="1" t="s">
        <v>84</v>
      </c>
      <c r="H2" s="1" t="s">
        <v>85</v>
      </c>
      <c r="I2" s="1" t="s">
        <v>86</v>
      </c>
      <c r="J2" s="1" t="s">
        <v>87</v>
      </c>
      <c r="K2" s="1" t="s">
        <v>86</v>
      </c>
      <c r="L2" s="1" t="s">
        <v>86</v>
      </c>
      <c r="M2" s="1" t="s">
        <v>88</v>
      </c>
      <c r="N2" s="1" t="s">
        <v>88</v>
      </c>
      <c r="O2" s="1" t="s">
        <v>89</v>
      </c>
      <c r="P2" s="1" t="s">
        <v>90</v>
      </c>
      <c r="Q2" s="1" t="s">
        <v>91</v>
      </c>
      <c r="R2" s="1" t="s">
        <v>92</v>
      </c>
      <c r="S2" s="1" t="s">
        <v>93</v>
      </c>
      <c r="T2" s="1" t="s">
        <v>94</v>
      </c>
      <c r="U2" s="1" t="s">
        <v>95</v>
      </c>
      <c r="V2" s="1" t="s">
        <v>96</v>
      </c>
    </row>
    <row r="3" s="1" customFormat="1" spans="1:22">
      <c r="A3" s="3">
        <v>999228712609733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  <c r="G3" s="1" t="s">
        <v>84</v>
      </c>
      <c r="H3" s="1" t="s">
        <v>85</v>
      </c>
      <c r="I3" s="1" t="s">
        <v>102</v>
      </c>
      <c r="J3" s="1" t="s">
        <v>87</v>
      </c>
      <c r="K3" s="1" t="s">
        <v>102</v>
      </c>
      <c r="L3" s="1" t="s">
        <v>102</v>
      </c>
      <c r="M3" s="1" t="s">
        <v>88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103</v>
      </c>
      <c r="S3" s="1" t="s">
        <v>93</v>
      </c>
      <c r="T3" s="1" t="s">
        <v>94</v>
      </c>
      <c r="U3" s="1" t="s">
        <v>95</v>
      </c>
      <c r="V3" s="1" t="s">
        <v>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2024-02-05T01:16:13Z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23103BC3891544DEA99AF3AAFA67D278_12</vt:lpwstr>
  </property>
</Properties>
</file>