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<sst xmlns="http://schemas.openxmlformats.org/spreadsheetml/2006/main" count="286" uniqueCount="169">
  <si>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</si>
  <si>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</si>
  <si>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</si>
  <si>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</si>
  <si>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</si>
  <si>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</si>
  <si>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</si>
  <si>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</si>
  <si>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</si>
  <si>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</si>
  <si>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</si>
  <si>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</si>
  <si>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</si>
  <si>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</si>
  <si>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</si>
  <si>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</si>
  <si>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</si>
  <si>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</si>
  <si>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</si>
  <si>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</si>
  <si>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</si>
  <si>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</si>
  <si>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</si>
  <si>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</si>
  <si>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</si>
  <si>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999228278573916	</t>
  </si>
  <si>
    <t>Ctrip</t>
  </si>
  <si>
    <t>正常</t>
  </si>
  <si>
    <t>[迪拜]地标大酒店(Landmark Grand Hotel)(37210702)</t>
  </si>
  <si>
    <t>标准双人床或双床房&lt;2人入住&gt;&lt;不退款&gt;</t>
  </si>
  <si>
    <t>USD</t>
  </si>
  <si>
    <t>LI/ZHAOLIN,WU/WEILU</t>
  </si>
  <si>
    <t>CA5326240211USD</t>
  </si>
  <si>
    <t>未提现</t>
  </si>
  <si>
    <t>携程开票</t>
  </si>
  <si>
    <t xml:space="preserve">4174568	</t>
  </si>
  <si>
    <t xml:space="preserve">	</t>
  </si>
  <si>
    <t xml:space="preserve">999228537647978	</t>
  </si>
  <si>
    <t>[曼谷]泰国温馨之家酒店【SHA 认证】(Thai Cozy House)(39053421)</t>
  </si>
  <si>
    <t>高级双床房&lt;2人入住&gt;&lt;不退款&gt;</t>
  </si>
  <si>
    <t>LUPPRIAN/VERENA</t>
  </si>
  <si>
    <t xml:space="preserve">4274865	</t>
  </si>
  <si>
    <t xml:space="preserve">|124789954	</t>
  </si>
  <si>
    <t xml:space="preserve">999228545260996	</t>
  </si>
  <si>
    <t>[布里斯班]布里斯班伊丽莎白街宜必思尚品酒店(ibis Styles Brisbane Elizabeth Street)(37206153)</t>
  </si>
  <si>
    <t>标准特大床房&lt;2人入住&gt;&lt;不退款&gt;</t>
  </si>
  <si>
    <t>LIANG/LIYING</t>
  </si>
  <si>
    <t>CA5326240213USD</t>
  </si>
  <si>
    <t xml:space="preserve">4277218	</t>
  </si>
  <si>
    <t xml:space="preserve">8835YB3534|124992995	</t>
  </si>
  <si>
    <t xml:space="preserve">999228238493788	</t>
  </si>
  <si>
    <t>[普吉岛]袌曼格兰德酒店(Bauman Grand)(46875763)</t>
  </si>
  <si>
    <t>至尊豪华房&lt;2人入住&gt;&lt;早餐&gt;</t>
  </si>
  <si>
    <t>WANG/CHENJIA,HUANG/BIN</t>
  </si>
  <si>
    <t>CA5326240214USD</t>
  </si>
  <si>
    <t xml:space="preserve">4161203	</t>
  </si>
  <si>
    <t xml:space="preserve">|113781818	</t>
  </si>
  <si>
    <t xml:space="preserve">28443169924	</t>
  </si>
  <si>
    <t>[吉利特拉旺安]彭杜克桑蒂酒店(Pondok Santi Estate)(46895820)</t>
  </si>
  <si>
    <t>棕榈景小屋&lt;2人入住&gt;&lt;不退款&gt;&lt;早餐&gt;</t>
  </si>
  <si>
    <t>YAO/LUJIE,TAN/WEN</t>
  </si>
  <si>
    <t xml:space="preserve">4244344	</t>
  </si>
  <si>
    <t xml:space="preserve">-120980695|120980695	</t>
  </si>
  <si>
    <t xml:space="preserve">999228557691080	</t>
  </si>
  <si>
    <t>[苏黎世]中心广场酒店(Central Plaza)(37212255)</t>
  </si>
  <si>
    <t>河景双人房&lt;2人入住&gt;&lt;无早&gt;</t>
  </si>
  <si>
    <t>ZHANG/CHUNBO,YUAN/WEI</t>
  </si>
  <si>
    <t>CA5326240215USD</t>
  </si>
  <si>
    <t xml:space="preserve">4291167	</t>
  </si>
  <si>
    <t xml:space="preserve">-125453662|125453662	</t>
  </si>
  <si>
    <t xml:space="preserve">999226838132075	</t>
  </si>
  <si>
    <t>[普吉岛]奈哈恩海滩度假村(Naiharn Beach Resort)(48436337)</t>
  </si>
  <si>
    <t>豪华房&lt;2人入住&gt;</t>
  </si>
  <si>
    <t>GENG/QI,GENG/SINIAN,GAO/YAN,LI/YUEHUA,GENG/XINGLIANG,ZHANG/YUPING</t>
  </si>
  <si>
    <t>CA5326240216USD</t>
  </si>
  <si>
    <t xml:space="preserve">3947016	</t>
  </si>
  <si>
    <t xml:space="preserve">13BF782,13BF783,13BF784	</t>
  </si>
  <si>
    <t>，</t>
  </si>
  <si>
    <t>A240216093212481</t>
  </si>
  <si>
    <t>USD / HKD 当前参考汇率: 7.82098</t>
  </si>
  <si>
    <t>总计：2537.04 USD/
19842.14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</si>
  <si>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</si>
  <si>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</si>
  <si>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</si>
  <si>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</si>
  <si>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</si>
  <si>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</si>
  <si>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</si>
  <si>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</si>
  <si>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</si>
  <si>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</si>
  <si>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</si>
  <si>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</si>
  <si>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</si>
  <si>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</si>
  <si>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</si>
  <si>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</si>
  <si>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</si>
  <si>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</si>
  <si>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</si>
  <si>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</si>
  <si>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4291167</t>
  </si>
  <si>
    <t>中央广场酒店</t>
  </si>
  <si>
    <t>ZHANG CHUNBO,YUAN WEI</t>
  </si>
  <si>
    <t>2024-02-10</t>
  </si>
  <si>
    <t>2024-02-12</t>
  </si>
  <si>
    <t>退房日周结</t>
  </si>
  <si>
    <t>3671.72</t>
  </si>
  <si>
    <t>507.62</t>
  </si>
  <si>
    <t>0</t>
  </si>
  <si>
    <t>0.00</t>
  </si>
  <si>
    <t>携程盛景国际直连</t>
  </si>
  <si>
    <t>01.010677</t>
  </si>
  <si>
    <t>2023-11-20 19:43:12</t>
  </si>
  <si>
    <t>否</t>
  </si>
  <si>
    <t>汇智国际旅游发展有限公司</t>
  </si>
  <si>
    <t>直连</t>
  </si>
  <si>
    <t>瑞士</t>
  </si>
  <si>
    <t>2023-11-19</t>
  </si>
  <si>
    <t>4277218</t>
  </si>
  <si>
    <t>布里斯班伊丽莎白街宜必思尚品酒店</t>
  </si>
  <si>
    <t>LIANG LIYING</t>
  </si>
  <si>
    <t>2024-02-04</t>
  </si>
  <si>
    <t>2867.89</t>
  </si>
  <si>
    <t>396.49</t>
  </si>
  <si>
    <t>2023-11-19 23:38:06</t>
  </si>
  <si>
    <t>澳大利亚</t>
  </si>
  <si>
    <t>4274865</t>
  </si>
  <si>
    <t>泰国温馨之家</t>
  </si>
  <si>
    <t>LUPPRIAN VERENA</t>
  </si>
  <si>
    <t>2024-02-07</t>
  </si>
  <si>
    <t>2024-02-08</t>
  </si>
  <si>
    <t>155.59</t>
  </si>
  <si>
    <t>21.51</t>
  </si>
  <si>
    <t>2023-11-19 10:23:45</t>
  </si>
  <si>
    <t>泰国</t>
  </si>
  <si>
    <t>2023-11-13</t>
  </si>
  <si>
    <t>4244344</t>
  </si>
  <si>
    <t>彭杜克桑蒂酒店</t>
  </si>
  <si>
    <t>YAO LUJIE,TAN WEN</t>
  </si>
  <si>
    <t>2024-02-11</t>
  </si>
  <si>
    <t>1271.28</t>
  </si>
  <si>
    <t>174.01</t>
  </si>
  <si>
    <t>2023-11-13 00:06:29</t>
  </si>
  <si>
    <t>印度尼西亚</t>
  </si>
  <si>
    <t>2023-11-02</t>
  </si>
  <si>
    <t>4174568</t>
  </si>
  <si>
    <t>迪拜地标大酒店</t>
  </si>
  <si>
    <t>LI ZHAOLIN,WU WEILU</t>
  </si>
  <si>
    <t>2437.95</t>
  </si>
  <si>
    <t>332.40</t>
  </si>
  <si>
    <t>2023-11-02 09:59:01</t>
  </si>
  <si>
    <t>阿拉伯联合酋长国</t>
  </si>
  <si>
    <t>2023-10-31</t>
  </si>
  <si>
    <t>4161203</t>
  </si>
  <si>
    <t>鲍曼格兰德酒店</t>
  </si>
  <si>
    <t>WANG CHENJIA,HUANG BIN</t>
  </si>
  <si>
    <t>2024-02-09</t>
  </si>
  <si>
    <t>1043.05</t>
  </si>
  <si>
    <t>142.34</t>
  </si>
  <si>
    <t>2023-10-31 04:45:12</t>
  </si>
  <si>
    <t>2023-09-18</t>
  </si>
  <si>
    <t>3947016</t>
  </si>
  <si>
    <t>普吉岛奈函海滩度假酒店</t>
  </si>
  <si>
    <t>GENG QI,GENG SINIAN,GAO YAN,LI YUEHUA,GENG XINGLIANG,ZHANG YUPING</t>
  </si>
  <si>
    <t>2024-02-13</t>
  </si>
  <si>
    <t>7024.15</t>
  </si>
  <si>
    <t>962.70</t>
  </si>
  <si>
    <t>2023-09-18 00:59:14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</si>
</sst>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361950</xdr:colOff>
      <xdr:row>56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134725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45326</v>
      </c>
      <c r="G2" s="6">
        <v>45330</v>
      </c>
      <c r="H2" s="4">
        <v>1</v>
      </c>
      <c r="I2" s="4">
        <v>4</v>
      </c>
      <c r="J2" s="4">
        <v>4</v>
      </c>
      <c r="K2" s="4" t="s">
        <v>30</v>
      </c>
      <c r="L2" s="4">
        <v>332.4</v>
      </c>
      <c r="M2" s="4">
        <v>332.4</v>
      </c>
      <c r="N2" s="4" t="s">
        <v>31</v>
      </c>
      <c r="O2" s="4" t="s">
        <v>32</v>
      </c>
      <c r="P2" s="4" t="s">
        <v>33</v>
      </c>
      <c r="Q2" s="4">
        <v>0</v>
      </c>
      <c r="R2" s="7">
        <v>45232</v>
      </c>
      <c r="S2" s="6">
        <v>45333</v>
      </c>
      <c r="T2" s="4" t="s">
        <v>34</v>
      </c>
      <c r="U2" s="4">
        <v>332.4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45329</v>
      </c>
      <c r="G3" s="6">
        <v>45330</v>
      </c>
      <c r="H3" s="4">
        <v>1</v>
      </c>
      <c r="I3" s="4">
        <v>1</v>
      </c>
      <c r="J3" s="4">
        <v>1</v>
      </c>
      <c r="K3" s="4" t="s">
        <v>30</v>
      </c>
      <c r="L3" s="4">
        <v>21.51</v>
      </c>
      <c r="M3" s="4">
        <v>21.51</v>
      </c>
      <c r="N3" s="4" t="s">
        <v>40</v>
      </c>
      <c r="O3" s="4" t="s">
        <v>32</v>
      </c>
      <c r="P3" s="4" t="s">
        <v>33</v>
      </c>
      <c r="Q3" s="4">
        <v>0</v>
      </c>
      <c r="R3" s="7">
        <v>45249</v>
      </c>
      <c r="S3" s="6">
        <v>45333</v>
      </c>
      <c r="T3" s="4" t="s">
        <v>34</v>
      </c>
      <c r="U3" s="4">
        <v>21.51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45326</v>
      </c>
      <c r="G4" s="6">
        <v>45332</v>
      </c>
      <c r="H4" s="4">
        <v>1</v>
      </c>
      <c r="I4" s="4">
        <v>6</v>
      </c>
      <c r="J4" s="4">
        <v>6</v>
      </c>
      <c r="K4" s="4" t="s">
        <v>30</v>
      </c>
      <c r="L4" s="4">
        <v>396.49</v>
      </c>
      <c r="M4" s="4">
        <v>396.49</v>
      </c>
      <c r="N4" s="4" t="s">
        <v>46</v>
      </c>
      <c r="O4" s="4" t="s">
        <v>47</v>
      </c>
      <c r="P4" s="4" t="s">
        <v>33</v>
      </c>
      <c r="Q4" s="4">
        <v>0</v>
      </c>
      <c r="R4" s="7">
        <v>45249</v>
      </c>
      <c r="S4" s="6">
        <v>45335</v>
      </c>
      <c r="T4" s="4" t="s">
        <v>34</v>
      </c>
      <c r="U4" s="4">
        <v>396.49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45331</v>
      </c>
      <c r="G5" s="6">
        <v>45333</v>
      </c>
      <c r="H5" s="4">
        <v>1</v>
      </c>
      <c r="I5" s="4">
        <v>2</v>
      </c>
      <c r="J5" s="4">
        <v>2</v>
      </c>
      <c r="K5" s="4" t="s">
        <v>30</v>
      </c>
      <c r="L5" s="4">
        <v>142.34</v>
      </c>
      <c r="M5" s="4">
        <v>142.34</v>
      </c>
      <c r="N5" s="4" t="s">
        <v>53</v>
      </c>
      <c r="O5" s="4" t="s">
        <v>54</v>
      </c>
      <c r="P5" s="4" t="s">
        <v>33</v>
      </c>
      <c r="Q5" s="4">
        <v>0</v>
      </c>
      <c r="R5" s="7">
        <v>45230.0000115741</v>
      </c>
      <c r="S5" s="6">
        <v>45336</v>
      </c>
      <c r="T5" s="4" t="s">
        <v>34</v>
      </c>
      <c r="U5" s="4">
        <v>142.34</v>
      </c>
      <c r="V5" s="4">
        <v>0</v>
      </c>
      <c r="W5" s="4">
        <v>0</v>
      </c>
      <c r="X5" s="4" t="s">
        <v>55</v>
      </c>
      <c r="Y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59</v>
      </c>
      <c r="F6" s="6">
        <v>45332</v>
      </c>
      <c r="G6" s="6">
        <v>45333</v>
      </c>
      <c r="H6" s="4">
        <v>1</v>
      </c>
      <c r="I6" s="4">
        <v>1</v>
      </c>
      <c r="J6" s="4">
        <v>1</v>
      </c>
      <c r="K6" s="4" t="s">
        <v>30</v>
      </c>
      <c r="L6" s="4">
        <v>174.01</v>
      </c>
      <c r="M6" s="4">
        <v>174.01</v>
      </c>
      <c r="N6" s="4" t="s">
        <v>60</v>
      </c>
      <c r="O6" s="4" t="s">
        <v>54</v>
      </c>
      <c r="P6" s="4" t="s">
        <v>33</v>
      </c>
      <c r="Q6" s="4">
        <v>0</v>
      </c>
      <c r="R6" s="7">
        <v>45243.0000115741</v>
      </c>
      <c r="S6" s="6">
        <v>45336</v>
      </c>
      <c r="T6" s="4" t="s">
        <v>34</v>
      </c>
      <c r="U6" s="4">
        <v>174.01</v>
      </c>
      <c r="V6" s="4">
        <v>0</v>
      </c>
      <c r="W6" s="4">
        <v>0</v>
      </c>
      <c r="X6" s="4" t="s">
        <v>61</v>
      </c>
      <c r="Y6" s="4" t="s">
        <v>62</v>
      </c>
    </row>
    <row r="7" s="4" customFormat="1" spans="1:25">
      <c r="A7" s="4" t="s">
        <v>63</v>
      </c>
      <c r="B7" s="4" t="s">
        <v>26</v>
      </c>
      <c r="C7" s="4" t="s">
        <v>27</v>
      </c>
      <c r="D7" s="4" t="s">
        <v>64</v>
      </c>
      <c r="E7" s="4" t="s">
        <v>65</v>
      </c>
      <c r="F7" s="6">
        <v>45332</v>
      </c>
      <c r="G7" s="6">
        <v>45334</v>
      </c>
      <c r="H7" s="4">
        <v>1</v>
      </c>
      <c r="I7" s="4">
        <v>2</v>
      </c>
      <c r="J7" s="4">
        <v>2</v>
      </c>
      <c r="K7" s="4" t="s">
        <v>30</v>
      </c>
      <c r="L7" s="4">
        <v>507.62</v>
      </c>
      <c r="M7" s="4">
        <v>507.62</v>
      </c>
      <c r="N7" s="4" t="s">
        <v>66</v>
      </c>
      <c r="O7" s="4" t="s">
        <v>67</v>
      </c>
      <c r="P7" s="4" t="s">
        <v>33</v>
      </c>
      <c r="Q7" s="4">
        <v>0</v>
      </c>
      <c r="R7" s="7">
        <v>45250.0000115741</v>
      </c>
      <c r="S7" s="6">
        <v>45337</v>
      </c>
      <c r="T7" s="4" t="s">
        <v>34</v>
      </c>
      <c r="U7" s="4">
        <v>507.62</v>
      </c>
      <c r="V7" s="4">
        <v>0</v>
      </c>
      <c r="W7" s="4">
        <v>0</v>
      </c>
      <c r="X7" s="4" t="s">
        <v>68</v>
      </c>
      <c r="Y7" s="4" t="s">
        <v>69</v>
      </c>
    </row>
    <row r="8" s="4" customFormat="1" spans="1:25">
      <c r="A8" s="4" t="s">
        <v>70</v>
      </c>
      <c r="B8" s="4" t="s">
        <v>26</v>
      </c>
      <c r="C8" s="4" t="s">
        <v>27</v>
      </c>
      <c r="D8" s="4" t="s">
        <v>71</v>
      </c>
      <c r="E8" s="4" t="s">
        <v>72</v>
      </c>
      <c r="F8" s="6">
        <v>45330</v>
      </c>
      <c r="G8" s="6">
        <v>45335</v>
      </c>
      <c r="H8" s="4">
        <v>3</v>
      </c>
      <c r="I8" s="4">
        <v>5</v>
      </c>
      <c r="J8" s="4">
        <v>15</v>
      </c>
      <c r="K8" s="4" t="s">
        <v>30</v>
      </c>
      <c r="L8" s="4">
        <v>962.67</v>
      </c>
      <c r="M8" s="4">
        <v>962.67</v>
      </c>
      <c r="N8" s="4" t="s">
        <v>73</v>
      </c>
      <c r="O8" s="4" t="s">
        <v>74</v>
      </c>
      <c r="P8" s="4" t="s">
        <v>33</v>
      </c>
      <c r="Q8" s="4">
        <v>0</v>
      </c>
      <c r="R8" s="7">
        <v>45187</v>
      </c>
      <c r="S8" s="6">
        <v>45338</v>
      </c>
      <c r="T8" s="4" t="s">
        <v>34</v>
      </c>
      <c r="U8" s="4">
        <v>962.67</v>
      </c>
      <c r="V8" s="4">
        <v>0</v>
      </c>
      <c r="W8" s="4">
        <v>0</v>
      </c>
      <c r="X8" s="4" t="s">
        <v>75</v>
      </c>
      <c r="Y8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999228278573916</v>
      </c>
      <c r="B2" s="6">
        <v>45326</v>
      </c>
      <c r="C2" s="6">
        <v>45330</v>
      </c>
      <c r="D2" s="4">
        <v>332.4</v>
      </c>
      <c r="E2" s="4" t="str">
        <f>VLOOKUP(A2,HOP!A:L,12,0)</f>
        <v>332.40</v>
      </c>
      <c r="F2" s="4" t="str">
        <f>VLOOKUP(A2,HOP!A:C,3,0)</f>
        <v>4174568</v>
      </c>
      <c r="G2" s="4">
        <f>D2-E2</f>
        <v>0</v>
      </c>
      <c r="H2" s="4" t="str">
        <f>$H$1&amp;F2</f>
        <v>，4174568</v>
      </c>
      <c r="I2" s="4" t="str">
        <f>VLOOKUP(A2,HOP!A:U,21,0)</f>
        <v>直连</v>
      </c>
    </row>
    <row r="3" s="4" customFormat="1" spans="1:9">
      <c r="A3" s="5">
        <v>999228537647978</v>
      </c>
      <c r="B3" s="6">
        <v>45329</v>
      </c>
      <c r="C3" s="6">
        <v>45330</v>
      </c>
      <c r="D3" s="4">
        <v>21.51</v>
      </c>
      <c r="E3" s="4" t="str">
        <f>VLOOKUP(A3,HOP!A:L,12,0)</f>
        <v>21.51</v>
      </c>
      <c r="F3" s="4" t="str">
        <f>VLOOKUP(A3,HOP!A:C,3,0)</f>
        <v>4274865</v>
      </c>
      <c r="G3" s="4">
        <f t="shared" ref="G3:G8" si="0">D3-E3</f>
        <v>0</v>
      </c>
      <c r="H3" s="4" t="str">
        <f t="shared" ref="H3:H8" si="1">$H$1&amp;F3</f>
        <v>，4274865</v>
      </c>
      <c r="I3" s="4" t="str">
        <f>VLOOKUP(A3,HOP!A:U,21,0)</f>
        <v>直连</v>
      </c>
    </row>
    <row r="4" s="4" customFormat="1" spans="1:9">
      <c r="A4" s="5">
        <v>999228545260996</v>
      </c>
      <c r="B4" s="6">
        <v>45326</v>
      </c>
      <c r="C4" s="6">
        <v>45332</v>
      </c>
      <c r="D4" s="4">
        <v>396.49</v>
      </c>
      <c r="E4" s="4" t="str">
        <f>VLOOKUP(A4,HOP!A:L,12,0)</f>
        <v>396.49</v>
      </c>
      <c r="F4" s="4" t="str">
        <f>VLOOKUP(A4,HOP!A:C,3,0)</f>
        <v>4277218</v>
      </c>
      <c r="G4" s="4">
        <f t="shared" si="0"/>
        <v>0</v>
      </c>
      <c r="H4" s="4" t="str">
        <f t="shared" si="1"/>
        <v>，4277218</v>
      </c>
      <c r="I4" s="4" t="str">
        <f>VLOOKUP(A4,HOP!A:U,21,0)</f>
        <v>直连</v>
      </c>
    </row>
    <row r="5" s="4" customFormat="1" spans="1:9">
      <c r="A5" s="5">
        <v>999228238493788</v>
      </c>
      <c r="B5" s="6">
        <v>45331</v>
      </c>
      <c r="C5" s="6">
        <v>45333</v>
      </c>
      <c r="D5" s="4">
        <v>142.34</v>
      </c>
      <c r="E5" s="4" t="str">
        <f>VLOOKUP(A5,HOP!A:L,12,0)</f>
        <v>142.34</v>
      </c>
      <c r="F5" s="4" t="str">
        <f>VLOOKUP(A5,HOP!A:C,3,0)</f>
        <v>4161203</v>
      </c>
      <c r="G5" s="4">
        <f t="shared" si="0"/>
        <v>0</v>
      </c>
      <c r="H5" s="4" t="str">
        <f t="shared" si="1"/>
        <v>，4161203</v>
      </c>
      <c r="I5" s="4" t="str">
        <f>VLOOKUP(A5,HOP!A:U,21,0)</f>
        <v>直连</v>
      </c>
    </row>
    <row r="6" s="4" customFormat="1" spans="1:9">
      <c r="A6" s="5">
        <v>28443169924</v>
      </c>
      <c r="B6" s="6">
        <v>45332</v>
      </c>
      <c r="C6" s="6">
        <v>45333</v>
      </c>
      <c r="D6" s="4">
        <v>174.01</v>
      </c>
      <c r="E6" s="4" t="str">
        <f>VLOOKUP(A6,HOP!A:L,12,0)</f>
        <v>174.01</v>
      </c>
      <c r="F6" s="4" t="str">
        <f>VLOOKUP(A6,HOP!A:C,3,0)</f>
        <v>4244344</v>
      </c>
      <c r="G6" s="4">
        <f t="shared" si="0"/>
        <v>0</v>
      </c>
      <c r="H6" s="4" t="str">
        <f t="shared" si="1"/>
        <v>，4244344</v>
      </c>
      <c r="I6" s="4" t="str">
        <f>VLOOKUP(A6,HOP!A:U,21,0)</f>
        <v>直连</v>
      </c>
    </row>
    <row r="7" s="4" customFormat="1" spans="1:9">
      <c r="A7" s="5">
        <v>999228557691080</v>
      </c>
      <c r="B7" s="6">
        <v>45332</v>
      </c>
      <c r="C7" s="6">
        <v>45334</v>
      </c>
      <c r="D7" s="4">
        <v>507.62</v>
      </c>
      <c r="E7" s="4" t="str">
        <f>VLOOKUP(A7,HOP!A:L,12,0)</f>
        <v>507.62</v>
      </c>
      <c r="F7" s="4" t="str">
        <f>VLOOKUP(A7,HOP!A:C,3,0)</f>
        <v>4291167</v>
      </c>
      <c r="G7" s="4">
        <f t="shared" si="0"/>
        <v>0</v>
      </c>
      <c r="H7" s="4" t="str">
        <f t="shared" si="1"/>
        <v>，4291167</v>
      </c>
      <c r="I7" s="4" t="str">
        <f>VLOOKUP(A7,HOP!A:U,21,0)</f>
        <v>直连</v>
      </c>
    </row>
    <row r="8" s="4" customFormat="1" spans="1:9">
      <c r="A8" s="5">
        <v>999226838132075</v>
      </c>
      <c r="B8" s="6">
        <v>45330</v>
      </c>
      <c r="C8" s="6">
        <v>45335</v>
      </c>
      <c r="D8" s="4">
        <v>962.67</v>
      </c>
      <c r="E8" s="4" t="str">
        <f>VLOOKUP(A8,HOP!A:L,12,0)</f>
        <v>962.70</v>
      </c>
      <c r="F8" s="4" t="str">
        <f>VLOOKUP(A8,HOP!A:C,3,0)</f>
        <v>3947016</v>
      </c>
      <c r="G8" s="4">
        <f t="shared" si="0"/>
        <v>-0.0300000000000864</v>
      </c>
      <c r="H8" s="4" t="str">
        <f t="shared" si="1"/>
        <v>，3947016</v>
      </c>
      <c r="I8" s="4" t="str">
        <f>VLOOKUP(A8,HOP!A:U,21,0)</f>
        <v>直连</v>
      </c>
    </row>
    <row r="10" spans="4:4">
      <c r="D10" s="4">
        <f>SUM(D2:D9)</f>
        <v>2537.04</v>
      </c>
    </row>
    <row r="17" spans="1:1">
      <c r="A17" s="4" t="s">
        <v>78</v>
      </c>
    </row>
    <row r="18" spans="1:1">
      <c r="A18" s="4" t="s">
        <v>79</v>
      </c>
    </row>
    <row r="19" spans="1:1">
      <c r="A19" s="4" t="s">
        <v>80</v>
      </c>
    </row>
  </sheetData>
  <autoFilter ref="A1:XFD8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999228557691080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30</v>
      </c>
      <c r="K2" s="1" t="s">
        <v>108</v>
      </c>
      <c r="L2" s="1" t="s">
        <v>108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999228545260996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104</v>
      </c>
      <c r="H3" s="1" t="s">
        <v>106</v>
      </c>
      <c r="I3" s="1" t="s">
        <v>123</v>
      </c>
      <c r="J3" s="1" t="s">
        <v>30</v>
      </c>
      <c r="K3" s="1" t="s">
        <v>124</v>
      </c>
      <c r="L3" s="1" t="s">
        <v>124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125</v>
      </c>
      <c r="S3" s="1" t="s">
        <v>114</v>
      </c>
      <c r="T3" s="1" t="s">
        <v>115</v>
      </c>
      <c r="U3" s="1" t="s">
        <v>116</v>
      </c>
      <c r="V3" s="1" t="s">
        <v>126</v>
      </c>
    </row>
    <row r="4" s="1" customFormat="1" spans="1:22">
      <c r="A4" s="3">
        <v>999228537647978</v>
      </c>
      <c r="B4" s="1" t="s">
        <v>118</v>
      </c>
      <c r="C4" s="1" t="s">
        <v>127</v>
      </c>
      <c r="D4" s="1" t="s">
        <v>128</v>
      </c>
      <c r="E4" s="1" t="s">
        <v>129</v>
      </c>
      <c r="F4" s="1" t="s">
        <v>130</v>
      </c>
      <c r="G4" s="1" t="s">
        <v>131</v>
      </c>
      <c r="H4" s="1" t="s">
        <v>106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134</v>
      </c>
      <c r="S4" s="1" t="s">
        <v>114</v>
      </c>
      <c r="T4" s="1" t="s">
        <v>115</v>
      </c>
      <c r="U4" s="1" t="s">
        <v>116</v>
      </c>
      <c r="V4" s="1" t="s">
        <v>135</v>
      </c>
    </row>
    <row r="5" s="1" customFormat="1" spans="1:22">
      <c r="A5" s="3">
        <v>28443169924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104</v>
      </c>
      <c r="G5" s="1" t="s">
        <v>140</v>
      </c>
      <c r="H5" s="1" t="s">
        <v>106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143</v>
      </c>
      <c r="S5" s="1" t="s">
        <v>114</v>
      </c>
      <c r="T5" s="1" t="s">
        <v>115</v>
      </c>
      <c r="U5" s="1" t="s">
        <v>116</v>
      </c>
      <c r="V5" s="1" t="s">
        <v>144</v>
      </c>
    </row>
    <row r="6" s="1" customFormat="1" spans="1:22">
      <c r="A6" s="3">
        <v>999228278573916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122</v>
      </c>
      <c r="G6" s="1" t="s">
        <v>131</v>
      </c>
      <c r="H6" s="1" t="s">
        <v>106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151</v>
      </c>
      <c r="S6" s="1" t="s">
        <v>114</v>
      </c>
      <c r="T6" s="1" t="s">
        <v>115</v>
      </c>
      <c r="U6" s="1" t="s">
        <v>116</v>
      </c>
      <c r="V6" s="1" t="s">
        <v>152</v>
      </c>
    </row>
    <row r="7" s="1" customFormat="1" spans="1:22">
      <c r="A7" s="3">
        <v>999228238493788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157</v>
      </c>
      <c r="G7" s="1" t="s">
        <v>140</v>
      </c>
      <c r="H7" s="1" t="s">
        <v>106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160</v>
      </c>
      <c r="S7" s="1" t="s">
        <v>114</v>
      </c>
      <c r="T7" s="1" t="s">
        <v>115</v>
      </c>
      <c r="U7" s="1" t="s">
        <v>116</v>
      </c>
      <c r="V7" s="1" t="s">
        <v>135</v>
      </c>
    </row>
    <row r="8" s="1" customFormat="1" spans="1:22">
      <c r="A8" s="3">
        <v>999226838132075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131</v>
      </c>
      <c r="G8" s="1" t="s">
        <v>165</v>
      </c>
      <c r="H8" s="1" t="s">
        <v>106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168</v>
      </c>
      <c r="S8" s="1" t="s">
        <v>114</v>
      </c>
      <c r="T8" s="1" t="s">
        <v>115</v>
      </c>
      <c r="U8" s="1" t="s">
        <v>116</v>
      </c>
      <c r="V8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2024-02-16T01:34:04Z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F7B7A151CA194E5DB288362721A6969F_12</vt:lpwstr>
  </property>
</Properties>
</file>