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<sst xmlns="http://schemas.openxmlformats.org/spreadsheetml/2006/main" count="418" uniqueCount="181">
  <si>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</si>
  <si>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</si>
  <si>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</si>
  <si>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</si>
  <si>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</si>
  <si>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</si>
  <si>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</si>
  <si>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</si>
  <si>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</si>
  <si>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</si>
  <si>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</si>
  <si>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</si>
  <si>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</si>
  <si>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</si>
  <si>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</si>
  <si>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</si>
  <si>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</si>
  <si>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</si>
  <si>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</si>
  <si>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</si>
  <si>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</si>
  <si>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</si>
  <si>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</si>
  <si>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</si>
  <si>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</si>
  <si>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999225609946911	</t>
  </si>
  <si>
    <t>Ctrip</t>
  </si>
  <si>
    <t>正常</t>
  </si>
  <si>
    <t>[长滩岛]长滩岛赫娜水晶沙度假酒店(Henann Crystal Sands Resort)(15867824)</t>
  </si>
  <si>
    <t>豪华房(至少连住2晚及以上)&lt;今日特价 &gt;&lt;三人入住&gt;&lt;早餐&gt;</t>
  </si>
  <si>
    <t>CNY</t>
  </si>
  <si>
    <t>Lim/Rene,Lim/Christa</t>
  </si>
  <si>
    <t>CA9812240216CNY-H</t>
  </si>
  <si>
    <t>未提现</t>
  </si>
  <si>
    <t>携程开票</t>
  </si>
  <si>
    <t xml:space="preserve">	</t>
  </si>
  <si>
    <t xml:space="preserve">HCS333-592	</t>
  </si>
  <si>
    <t xml:space="preserve">999225733416193	</t>
  </si>
  <si>
    <t>[拉普拉普]种植园湾水疗度假村(Plantation Bay Resort and Spa)(53934322)</t>
  </si>
  <si>
    <t>礁湖景观房(至少连住2晚及以上)&lt;特价大促销&gt;&lt;单人入住&gt;&lt;中宾&gt;&lt;无早&gt;</t>
  </si>
  <si>
    <t>FANG/SHENGLIN</t>
  </si>
  <si>
    <t xml:space="preserve">1344648	</t>
  </si>
  <si>
    <t xml:space="preserve">999226615483481	</t>
  </si>
  <si>
    <t>[邦劳]阿罗纳海滩赫纳度假村(Henann Resort Alona Beach)(15141076)</t>
  </si>
  <si>
    <t>尊贵房(直通泳池)(连住3晚及以上)&lt;特价大促销&gt;&lt;三人入住&gt;&lt;早餐&gt;</t>
  </si>
  <si>
    <t>JUNG/JIYOUNG</t>
  </si>
  <si>
    <t xml:space="preserve">HBLMNL011-6717	</t>
  </si>
  <si>
    <t xml:space="preserve">999226745616013	</t>
  </si>
  <si>
    <t>[拉普拉普]克里姆斯水疗度假村(Crimson Resort and Spa - Mactan Island, Cebu)(112481143)</t>
  </si>
  <si>
    <t>豪华房&lt;特惠专享&gt;&lt;三人入住&gt;&lt;早餐&gt;</t>
  </si>
  <si>
    <t>SUGISHIMA/YASUYOSHI,SUGISHIMA/NORIKO,SUGISHIMA/HARUTAKA</t>
  </si>
  <si>
    <t xml:space="preserve">655832	</t>
  </si>
  <si>
    <t xml:space="preserve">999226783815009	</t>
  </si>
  <si>
    <t>[长滩岛]赫纳恩尊贵海滩度假酒店(Henann Prime Beach Resort)(52312265)</t>
  </si>
  <si>
    <t>豪华房(东翼直通泳池)(至少连住2晚及以上)&lt;三人入住&gt;</t>
  </si>
  <si>
    <t>KUO/I YA,KUO/I YA,KUO/I YA</t>
  </si>
  <si>
    <t xml:space="preserve">HPM205-2212	</t>
  </si>
  <si>
    <t xml:space="preserve">999226799819655	</t>
  </si>
  <si>
    <t>礁湖畔房(至少连住2晚及以上)&lt;特价大促销&gt;&lt;三人入住&gt;&lt;中宾&gt;&lt;早餐&gt;</t>
  </si>
  <si>
    <t>YEH/POCHUN,YEH/CHIULUNG,TANG/CHINMEI</t>
  </si>
  <si>
    <t xml:space="preserve">999226855670164	</t>
  </si>
  <si>
    <t>精致套房(连住3晚及以上)&lt;特价大促销&gt;&lt;三人入住&gt;&lt;早餐&gt;</t>
  </si>
  <si>
    <t>Gao/Shiquan,Hu/Laijing</t>
  </si>
  <si>
    <t xml:space="preserve">HRABIBTLRNDI	</t>
  </si>
  <si>
    <t xml:space="preserve">999227186920820	</t>
  </si>
  <si>
    <t>[长滩岛]和南恩花园度假酒店(Henann Garden Resort)(52632269)</t>
  </si>
  <si>
    <t>家庭房(至少连住2晚及以上)&lt;四人入住&gt;&lt;早餐&gt;</t>
  </si>
  <si>
    <t>NAM/HAE DUCK,NAM/HAE DUCK,NAM/HAE DUCK,NAM/HAE DUCK</t>
  </si>
  <si>
    <t xml:space="preserve">HGM147-9453	</t>
  </si>
  <si>
    <t xml:space="preserve">999228341617263	</t>
  </si>
  <si>
    <t>[邦劳]保和省BE豪华度假酒店(BE Grand Resort, Bohol)(110656942)</t>
  </si>
  <si>
    <t>森林景豪华房&lt;双人入住&gt;&lt;双早&gt;</t>
  </si>
  <si>
    <t>XIAO/YING,ZHU/YIDONG</t>
  </si>
  <si>
    <t xml:space="preserve">65874	</t>
  </si>
  <si>
    <t xml:space="preserve">999228341619501	</t>
  </si>
  <si>
    <t xml:space="preserve">999228360778716	</t>
  </si>
  <si>
    <t>[长滩岛]何南棕榈海滩度假村(Henann Palm Beach Resort)(52188971)</t>
  </si>
  <si>
    <t>尊贵房(直通泳池)(至少连住2晚及以上)&lt;今日特价 &gt;&lt;三人入住&gt;&lt;早餐&gt;</t>
  </si>
  <si>
    <t>Lee/Sungjin</t>
  </si>
  <si>
    <t xml:space="preserve">HPB196-4575	</t>
  </si>
  <si>
    <t>，</t>
  </si>
  <si>
    <t>A240220110555481</t>
  </si>
  <si>
    <t>CNY / HKD 当前参考汇率: 1.084857558</t>
  </si>
  <si>
    <t>总计：75215 CNY/
81597.56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</si>
  <si>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</si>
  <si>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</si>
  <si>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</si>
  <si>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</si>
  <si>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</si>
  <si>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</si>
  <si>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</si>
  <si>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</si>
  <si>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</si>
  <si>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</si>
  <si>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</si>
  <si>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</si>
  <si>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</si>
  <si>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</si>
  <si>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</si>
  <si>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</si>
  <si>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</si>
  <si>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</si>
  <si>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</si>
  <si>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2023-11-08</t>
  </si>
  <si>
    <t>4213736</t>
  </si>
  <si>
    <t>赫纳恩棕榈滩度假酒店</t>
  </si>
  <si>
    <t>Lee Sungjin</t>
  </si>
  <si>
    <t>2024-02-03</t>
  </si>
  <si>
    <t>2024-02-07</t>
  </si>
  <si>
    <t>退房日半月结</t>
  </si>
  <si>
    <t>8000.00</t>
  </si>
  <si>
    <t>RMB</t>
  </si>
  <si>
    <t>0</t>
  </si>
  <si>
    <t>0.00</t>
  </si>
  <si>
    <t>wisdom(携程)</t>
  </si>
  <si>
    <t>01.010189</t>
  </si>
  <si>
    <t>2023-11-08 09:58:14</t>
  </si>
  <si>
    <t>否</t>
  </si>
  <si>
    <t>汇智国际旅游发展有限公司</t>
  </si>
  <si>
    <t>直采</t>
  </si>
  <si>
    <t>菲律宾</t>
  </si>
  <si>
    <t>2023-11-06</t>
  </si>
  <si>
    <t>4205235</t>
  </si>
  <si>
    <t>薄荷岛隆重度假村</t>
  </si>
  <si>
    <t>2024-02-06</t>
  </si>
  <si>
    <t>950.00</t>
  </si>
  <si>
    <t>2023-11-07 11:22:20</t>
  </si>
  <si>
    <t>4205230</t>
  </si>
  <si>
    <t>2024-02-08</t>
  </si>
  <si>
    <t>2023-11-07 11:19:37</t>
  </si>
  <si>
    <t>2023-10-03</t>
  </si>
  <si>
    <t>4018636</t>
  </si>
  <si>
    <t>和南恩花园度假酒店</t>
  </si>
  <si>
    <t>2024-02-05</t>
  </si>
  <si>
    <t>2024-02-09</t>
  </si>
  <si>
    <t>8888.00</t>
  </si>
  <si>
    <t>2023-10-04 11:49:01</t>
  </si>
  <si>
    <t>2023-09-21</t>
  </si>
  <si>
    <t>3963957</t>
  </si>
  <si>
    <t>阿罗纳海滩赫纳度假村</t>
  </si>
  <si>
    <t>2024-01-28</t>
  </si>
  <si>
    <t>2024-02-02</t>
  </si>
  <si>
    <t>11709.00</t>
  </si>
  <si>
    <t>2023-09-23 22:26:23</t>
  </si>
  <si>
    <t>2023-09-17</t>
  </si>
  <si>
    <t>3942960</t>
  </si>
  <si>
    <t>种植园湾水疗度假村</t>
  </si>
  <si>
    <t>2024-02-10</t>
  </si>
  <si>
    <t>3990.00</t>
  </si>
  <si>
    <t>2023-09-17 16:00:45</t>
  </si>
  <si>
    <t>2023-09-15</t>
  </si>
  <si>
    <t>3932992</t>
  </si>
  <si>
    <t>长滩岛帕莱姆海滨度假村</t>
  </si>
  <si>
    <t>2024-02-11</t>
  </si>
  <si>
    <t>2024-02-15</t>
  </si>
  <si>
    <t>7524.00</t>
  </si>
  <si>
    <t>2023-09-15 11:03:01</t>
  </si>
  <si>
    <t>2023-09-11</t>
  </si>
  <si>
    <t>3914844</t>
  </si>
  <si>
    <t>宿雾克里姆斯海滩度假村</t>
  </si>
  <si>
    <t>6000.00</t>
  </si>
  <si>
    <t>2023-09-15 13:34:23</t>
  </si>
  <si>
    <t>2023-09-04</t>
  </si>
  <si>
    <t>3880195</t>
  </si>
  <si>
    <t>2024-01-31</t>
  </si>
  <si>
    <t>2024-02-04</t>
  </si>
  <si>
    <t>9234.00</t>
  </si>
  <si>
    <t>2023-09-05 14:40:43</t>
  </si>
  <si>
    <t>2023-08-01</t>
  </si>
  <si>
    <t>3716285</t>
  </si>
  <si>
    <t>FANG SHENGLIN</t>
  </si>
  <si>
    <t>2024-02-12</t>
  </si>
  <si>
    <t>7770.00</t>
  </si>
  <si>
    <t>2023-08-07 08:54:04</t>
  </si>
  <si>
    <t>2023-07-26</t>
  </si>
  <si>
    <t>3690171</t>
  </si>
  <si>
    <t>长滩岛赫娜水晶沙度假酒店</t>
  </si>
  <si>
    <t>2024-01-29</t>
  </si>
  <si>
    <t>2024-02-01</t>
  </si>
  <si>
    <t>10200.00</t>
  </si>
  <si>
    <t>2023-07-27 17:16:09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</si>
</sst>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571500</xdr:colOff>
      <xdr:row>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3442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45320</v>
      </c>
      <c r="G2" s="6">
        <v>45323</v>
      </c>
      <c r="H2" s="4">
        <v>2</v>
      </c>
      <c r="I2" s="4">
        <v>3</v>
      </c>
      <c r="J2" s="4">
        <v>6</v>
      </c>
      <c r="K2" s="4" t="s">
        <v>30</v>
      </c>
      <c r="L2" s="4">
        <v>10200</v>
      </c>
      <c r="M2" s="4">
        <v>10200</v>
      </c>
      <c r="N2" s="4" t="s">
        <v>31</v>
      </c>
      <c r="O2" s="4" t="s">
        <v>32</v>
      </c>
      <c r="P2" s="4" t="s">
        <v>33</v>
      </c>
      <c r="Q2" s="4">
        <v>0</v>
      </c>
      <c r="R2" s="7">
        <v>45133</v>
      </c>
      <c r="S2" s="6">
        <v>45338</v>
      </c>
      <c r="T2" s="4" t="s">
        <v>34</v>
      </c>
      <c r="U2" s="4">
        <v>10200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45329</v>
      </c>
      <c r="G3" s="6">
        <v>45334</v>
      </c>
      <c r="H3" s="4">
        <v>1</v>
      </c>
      <c r="I3" s="4">
        <v>5</v>
      </c>
      <c r="J3" s="4">
        <v>5</v>
      </c>
      <c r="K3" s="4" t="s">
        <v>30</v>
      </c>
      <c r="L3" s="4">
        <v>7770</v>
      </c>
      <c r="M3" s="4">
        <v>7770</v>
      </c>
      <c r="N3" s="4" t="s">
        <v>40</v>
      </c>
      <c r="O3" s="4" t="s">
        <v>32</v>
      </c>
      <c r="P3" s="4" t="s">
        <v>33</v>
      </c>
      <c r="Q3" s="4">
        <v>0</v>
      </c>
      <c r="R3" s="7">
        <v>45139</v>
      </c>
      <c r="S3" s="6">
        <v>45338</v>
      </c>
      <c r="T3" s="4" t="s">
        <v>34</v>
      </c>
      <c r="U3" s="4">
        <v>7770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45322</v>
      </c>
      <c r="G4" s="6">
        <v>45326</v>
      </c>
      <c r="H4" s="4">
        <v>1</v>
      </c>
      <c r="I4" s="4">
        <v>4</v>
      </c>
      <c r="J4" s="4">
        <v>4</v>
      </c>
      <c r="K4" s="4" t="s">
        <v>30</v>
      </c>
      <c r="L4" s="4">
        <v>9234</v>
      </c>
      <c r="M4" s="4">
        <v>9234</v>
      </c>
      <c r="N4" s="4" t="s">
        <v>45</v>
      </c>
      <c r="O4" s="4" t="s">
        <v>32</v>
      </c>
      <c r="P4" s="4" t="s">
        <v>33</v>
      </c>
      <c r="Q4" s="4">
        <v>0</v>
      </c>
      <c r="R4" s="7">
        <v>45173.0000115741</v>
      </c>
      <c r="S4" s="6">
        <v>45338</v>
      </c>
      <c r="T4" s="4" t="s">
        <v>34</v>
      </c>
      <c r="U4" s="4">
        <v>9234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45324</v>
      </c>
      <c r="G5" s="6">
        <v>45327</v>
      </c>
      <c r="H5" s="4">
        <v>1</v>
      </c>
      <c r="I5" s="4">
        <v>3</v>
      </c>
      <c r="J5" s="4">
        <v>3</v>
      </c>
      <c r="K5" s="4" t="s">
        <v>30</v>
      </c>
      <c r="L5" s="4">
        <v>6000</v>
      </c>
      <c r="M5" s="4">
        <v>6000</v>
      </c>
      <c r="N5" s="4" t="s">
        <v>50</v>
      </c>
      <c r="O5" s="4" t="s">
        <v>32</v>
      </c>
      <c r="P5" s="4" t="s">
        <v>33</v>
      </c>
      <c r="Q5" s="4">
        <v>0</v>
      </c>
      <c r="R5" s="7">
        <v>45180</v>
      </c>
      <c r="S5" s="6">
        <v>45338</v>
      </c>
      <c r="T5" s="4" t="s">
        <v>34</v>
      </c>
      <c r="U5" s="4">
        <v>6000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45333</v>
      </c>
      <c r="G6" s="6">
        <v>45337</v>
      </c>
      <c r="H6" s="4">
        <v>1</v>
      </c>
      <c r="I6" s="4">
        <v>4</v>
      </c>
      <c r="J6" s="4">
        <v>4</v>
      </c>
      <c r="K6" s="4" t="s">
        <v>30</v>
      </c>
      <c r="L6" s="4">
        <v>7524</v>
      </c>
      <c r="M6" s="4">
        <v>7524</v>
      </c>
      <c r="N6" s="4" t="s">
        <v>55</v>
      </c>
      <c r="O6" s="4" t="s">
        <v>32</v>
      </c>
      <c r="P6" s="4" t="s">
        <v>33</v>
      </c>
      <c r="Q6" s="4">
        <v>0</v>
      </c>
      <c r="R6" s="7">
        <v>45184</v>
      </c>
      <c r="S6" s="6">
        <v>45338</v>
      </c>
      <c r="T6" s="4" t="s">
        <v>34</v>
      </c>
      <c r="U6" s="4">
        <v>7524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38</v>
      </c>
      <c r="E7" s="4" t="s">
        <v>58</v>
      </c>
      <c r="F7" s="6">
        <v>45330</v>
      </c>
      <c r="G7" s="6">
        <v>45332</v>
      </c>
      <c r="H7" s="4">
        <v>1</v>
      </c>
      <c r="I7" s="4">
        <v>2</v>
      </c>
      <c r="J7" s="4">
        <v>2</v>
      </c>
      <c r="K7" s="4" t="s">
        <v>30</v>
      </c>
      <c r="L7" s="4">
        <v>3990</v>
      </c>
      <c r="M7" s="4">
        <v>3990</v>
      </c>
      <c r="N7" s="4" t="s">
        <v>59</v>
      </c>
      <c r="O7" s="4" t="s">
        <v>32</v>
      </c>
      <c r="P7" s="4" t="s">
        <v>33</v>
      </c>
      <c r="Q7" s="4">
        <v>0</v>
      </c>
      <c r="R7" s="7">
        <v>45186</v>
      </c>
      <c r="S7" s="6">
        <v>45338</v>
      </c>
      <c r="T7" s="4" t="s">
        <v>34</v>
      </c>
      <c r="U7" s="4">
        <v>3990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43</v>
      </c>
      <c r="E8" s="4" t="s">
        <v>61</v>
      </c>
      <c r="F8" s="6">
        <v>45319</v>
      </c>
      <c r="G8" s="6">
        <v>45324</v>
      </c>
      <c r="H8" s="4">
        <v>1</v>
      </c>
      <c r="I8" s="4">
        <v>5</v>
      </c>
      <c r="J8" s="4">
        <v>5</v>
      </c>
      <c r="K8" s="4" t="s">
        <v>30</v>
      </c>
      <c r="L8" s="4">
        <v>11709</v>
      </c>
      <c r="M8" s="4">
        <v>11709</v>
      </c>
      <c r="N8" s="4" t="s">
        <v>62</v>
      </c>
      <c r="O8" s="4" t="s">
        <v>32</v>
      </c>
      <c r="P8" s="4" t="s">
        <v>33</v>
      </c>
      <c r="Q8" s="4">
        <v>0</v>
      </c>
      <c r="R8" s="7">
        <v>45190</v>
      </c>
      <c r="S8" s="6">
        <v>45338</v>
      </c>
      <c r="T8" s="4" t="s">
        <v>34</v>
      </c>
      <c r="U8" s="4">
        <v>11709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45327</v>
      </c>
      <c r="G9" s="6">
        <v>45331</v>
      </c>
      <c r="H9" s="4">
        <v>1</v>
      </c>
      <c r="I9" s="4">
        <v>4</v>
      </c>
      <c r="J9" s="4">
        <v>4</v>
      </c>
      <c r="K9" s="4" t="s">
        <v>30</v>
      </c>
      <c r="L9" s="4">
        <v>8888</v>
      </c>
      <c r="M9" s="4">
        <v>8888</v>
      </c>
      <c r="N9" s="4" t="s">
        <v>67</v>
      </c>
      <c r="O9" s="4" t="s">
        <v>32</v>
      </c>
      <c r="P9" s="4" t="s">
        <v>33</v>
      </c>
      <c r="Q9" s="4">
        <v>0</v>
      </c>
      <c r="R9" s="7">
        <v>45202.0000115741</v>
      </c>
      <c r="S9" s="6">
        <v>45338</v>
      </c>
      <c r="T9" s="4" t="s">
        <v>34</v>
      </c>
      <c r="U9" s="4">
        <v>8888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45329</v>
      </c>
      <c r="G10" s="6">
        <v>45330</v>
      </c>
      <c r="H10" s="4">
        <v>1</v>
      </c>
      <c r="I10" s="4">
        <v>1</v>
      </c>
      <c r="J10" s="4">
        <v>1</v>
      </c>
      <c r="K10" s="4" t="s">
        <v>30</v>
      </c>
      <c r="L10" s="4">
        <v>950</v>
      </c>
      <c r="M10" s="4">
        <v>950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45236</v>
      </c>
      <c r="S10" s="6">
        <v>45338</v>
      </c>
      <c r="T10" s="4" t="s">
        <v>34</v>
      </c>
      <c r="U10" s="4">
        <v>950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45328</v>
      </c>
      <c r="G11" s="6">
        <v>45329</v>
      </c>
      <c r="H11" s="4">
        <v>1</v>
      </c>
      <c r="I11" s="4">
        <v>1</v>
      </c>
      <c r="J11" s="4">
        <v>1</v>
      </c>
      <c r="K11" s="4" t="s">
        <v>30</v>
      </c>
      <c r="L11" s="4">
        <v>950</v>
      </c>
      <c r="M11" s="4">
        <v>950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45236</v>
      </c>
      <c r="S11" s="6">
        <v>45338</v>
      </c>
      <c r="T11" s="4" t="s">
        <v>34</v>
      </c>
      <c r="U11" s="4">
        <v>950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45325</v>
      </c>
      <c r="G12" s="6">
        <v>45329</v>
      </c>
      <c r="H12" s="4">
        <v>1</v>
      </c>
      <c r="I12" s="4">
        <v>4</v>
      </c>
      <c r="J12" s="4">
        <v>4</v>
      </c>
      <c r="K12" s="4" t="s">
        <v>30</v>
      </c>
      <c r="L12" s="4">
        <v>8000</v>
      </c>
      <c r="M12" s="4">
        <v>8000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45238</v>
      </c>
      <c r="S12" s="6">
        <v>45338</v>
      </c>
      <c r="T12" s="4" t="s">
        <v>34</v>
      </c>
      <c r="U12" s="4">
        <v>8000</v>
      </c>
      <c r="V12" s="4">
        <v>0</v>
      </c>
      <c r="W12" s="4">
        <v>0</v>
      </c>
      <c r="X12" s="4" t="s">
        <v>35</v>
      </c>
      <c r="Y12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999225609946911</v>
      </c>
      <c r="B2" s="6">
        <v>45320</v>
      </c>
      <c r="C2" s="6">
        <v>45323</v>
      </c>
      <c r="D2" s="4">
        <v>10200</v>
      </c>
      <c r="E2" s="4" t="str">
        <f>VLOOKUP(A2,HOP!A:L,12,0)</f>
        <v>10200.00</v>
      </c>
      <c r="F2" s="4" t="str">
        <f>VLOOKUP(A2,HOP!A:C,3,0)</f>
        <v>3690171</v>
      </c>
      <c r="G2" s="4">
        <f>D2-E2</f>
        <v>0</v>
      </c>
      <c r="H2" s="4" t="str">
        <f>$H$1&amp;F2</f>
        <v>，3690171</v>
      </c>
      <c r="I2" s="4" t="str">
        <f>VLOOKUP(A2,HOP!A:U,21,0)</f>
        <v>直采</v>
      </c>
    </row>
    <row r="3" s="4" customFormat="1" spans="1:9">
      <c r="A3" s="5">
        <v>999225733416193</v>
      </c>
      <c r="B3" s="6">
        <v>45329</v>
      </c>
      <c r="C3" s="6">
        <v>45334</v>
      </c>
      <c r="D3" s="4">
        <v>7770</v>
      </c>
      <c r="E3" s="4" t="str">
        <f>VLOOKUP(A3,HOP!A:L,12,0)</f>
        <v>7770.00</v>
      </c>
      <c r="F3" s="4" t="str">
        <f>VLOOKUP(A3,HOP!A:C,3,0)</f>
        <v>3716285</v>
      </c>
      <c r="G3" s="4">
        <f t="shared" ref="G3:G12" si="0">D3-E3</f>
        <v>0</v>
      </c>
      <c r="H3" s="4" t="str">
        <f t="shared" ref="H3:H12" si="1">$H$1&amp;F3</f>
        <v>，3716285</v>
      </c>
      <c r="I3" s="4" t="str">
        <f>VLOOKUP(A3,HOP!A:U,21,0)</f>
        <v>直采</v>
      </c>
    </row>
    <row r="4" s="4" customFormat="1" spans="1:9">
      <c r="A4" s="5">
        <v>999226615483481</v>
      </c>
      <c r="B4" s="6">
        <v>45322</v>
      </c>
      <c r="C4" s="6">
        <v>45326</v>
      </c>
      <c r="D4" s="4">
        <v>9234</v>
      </c>
      <c r="E4" s="4" t="str">
        <f>VLOOKUP(A4,HOP!A:L,12,0)</f>
        <v>9234.00</v>
      </c>
      <c r="F4" s="4" t="str">
        <f>VLOOKUP(A4,HOP!A:C,3,0)</f>
        <v>3880195</v>
      </c>
      <c r="G4" s="4">
        <f t="shared" si="0"/>
        <v>0</v>
      </c>
      <c r="H4" s="4" t="str">
        <f t="shared" si="1"/>
        <v>，3880195</v>
      </c>
      <c r="I4" s="4" t="str">
        <f>VLOOKUP(A4,HOP!A:U,21,0)</f>
        <v>直采</v>
      </c>
    </row>
    <row r="5" s="4" customFormat="1" spans="1:9">
      <c r="A5" s="5">
        <v>999226745616013</v>
      </c>
      <c r="B5" s="6">
        <v>45324</v>
      </c>
      <c r="C5" s="6">
        <v>45327</v>
      </c>
      <c r="D5" s="4">
        <v>6000</v>
      </c>
      <c r="E5" s="4" t="str">
        <f>VLOOKUP(A5,HOP!A:L,12,0)</f>
        <v>6000.00</v>
      </c>
      <c r="F5" s="4" t="str">
        <f>VLOOKUP(A5,HOP!A:C,3,0)</f>
        <v>3914844</v>
      </c>
      <c r="G5" s="4">
        <f t="shared" si="0"/>
        <v>0</v>
      </c>
      <c r="H5" s="4" t="str">
        <f t="shared" si="1"/>
        <v>，3914844</v>
      </c>
      <c r="I5" s="4" t="str">
        <f>VLOOKUP(A5,HOP!A:U,21,0)</f>
        <v>直采</v>
      </c>
    </row>
    <row r="6" s="4" customFormat="1" spans="1:9">
      <c r="A6" s="5">
        <v>999226783815009</v>
      </c>
      <c r="B6" s="6">
        <v>45333</v>
      </c>
      <c r="C6" s="6">
        <v>45337</v>
      </c>
      <c r="D6" s="4">
        <v>7524</v>
      </c>
      <c r="E6" s="4" t="str">
        <f>VLOOKUP(A6,HOP!A:L,12,0)</f>
        <v>7524.00</v>
      </c>
      <c r="F6" s="4" t="str">
        <f>VLOOKUP(A6,HOP!A:C,3,0)</f>
        <v>3932992</v>
      </c>
      <c r="G6" s="4">
        <f t="shared" si="0"/>
        <v>0</v>
      </c>
      <c r="H6" s="4" t="str">
        <f t="shared" si="1"/>
        <v>，3932992</v>
      </c>
      <c r="I6" s="4" t="str">
        <f>VLOOKUP(A6,HOP!A:U,21,0)</f>
        <v>直采</v>
      </c>
    </row>
    <row r="7" s="4" customFormat="1" spans="1:9">
      <c r="A7" s="5">
        <v>999226799819655</v>
      </c>
      <c r="B7" s="6">
        <v>45330</v>
      </c>
      <c r="C7" s="6">
        <v>45332</v>
      </c>
      <c r="D7" s="4">
        <v>3990</v>
      </c>
      <c r="E7" s="4" t="str">
        <f>VLOOKUP(A7,HOP!A:L,12,0)</f>
        <v>3990.00</v>
      </c>
      <c r="F7" s="4" t="str">
        <f>VLOOKUP(A7,HOP!A:C,3,0)</f>
        <v>3942960</v>
      </c>
      <c r="G7" s="4">
        <f t="shared" si="0"/>
        <v>0</v>
      </c>
      <c r="H7" s="4" t="str">
        <f t="shared" si="1"/>
        <v>，3942960</v>
      </c>
      <c r="I7" s="4" t="str">
        <f>VLOOKUP(A7,HOP!A:U,21,0)</f>
        <v>直采</v>
      </c>
    </row>
    <row r="8" s="4" customFormat="1" spans="1:9">
      <c r="A8" s="5">
        <v>999226855670164</v>
      </c>
      <c r="B8" s="6">
        <v>45319</v>
      </c>
      <c r="C8" s="6">
        <v>45324</v>
      </c>
      <c r="D8" s="4">
        <v>11709</v>
      </c>
      <c r="E8" s="4" t="str">
        <f>VLOOKUP(A8,HOP!A:L,12,0)</f>
        <v>11709.00</v>
      </c>
      <c r="F8" s="4" t="str">
        <f>VLOOKUP(A8,HOP!A:C,3,0)</f>
        <v>3963957</v>
      </c>
      <c r="G8" s="4">
        <f t="shared" si="0"/>
        <v>0</v>
      </c>
      <c r="H8" s="4" t="str">
        <f t="shared" si="1"/>
        <v>，3963957</v>
      </c>
      <c r="I8" s="4" t="str">
        <f>VLOOKUP(A8,HOP!A:U,21,0)</f>
        <v>直采</v>
      </c>
    </row>
    <row r="9" s="4" customFormat="1" spans="1:9">
      <c r="A9" s="5">
        <v>999227186920820</v>
      </c>
      <c r="B9" s="6">
        <v>45327</v>
      </c>
      <c r="C9" s="6">
        <v>45331</v>
      </c>
      <c r="D9" s="4">
        <v>8888</v>
      </c>
      <c r="E9" s="4" t="str">
        <f>VLOOKUP(A9,HOP!A:L,12,0)</f>
        <v>8888.00</v>
      </c>
      <c r="F9" s="4" t="str">
        <f>VLOOKUP(A9,HOP!A:C,3,0)</f>
        <v>4018636</v>
      </c>
      <c r="G9" s="4">
        <f t="shared" si="0"/>
        <v>0</v>
      </c>
      <c r="H9" s="4" t="str">
        <f t="shared" si="1"/>
        <v>，4018636</v>
      </c>
      <c r="I9" s="4" t="str">
        <f>VLOOKUP(A9,HOP!A:U,21,0)</f>
        <v>直采</v>
      </c>
    </row>
    <row r="10" s="4" customFormat="1" spans="1:9">
      <c r="A10" s="5">
        <v>999228341617263</v>
      </c>
      <c r="B10" s="6">
        <v>45329</v>
      </c>
      <c r="C10" s="6">
        <v>45330</v>
      </c>
      <c r="D10" s="4">
        <v>950</v>
      </c>
      <c r="E10" s="4" t="str">
        <f>VLOOKUP(A10,HOP!A:L,12,0)</f>
        <v>950.00</v>
      </c>
      <c r="F10" s="4" t="str">
        <f>VLOOKUP(A10,HOP!A:C,3,0)</f>
        <v>4205230</v>
      </c>
      <c r="G10" s="4">
        <f t="shared" si="0"/>
        <v>0</v>
      </c>
      <c r="H10" s="4" t="str">
        <f t="shared" si="1"/>
        <v>，4205230</v>
      </c>
      <c r="I10" s="4" t="str">
        <f>VLOOKUP(A10,HOP!A:U,21,0)</f>
        <v>直采</v>
      </c>
    </row>
    <row r="11" s="4" customFormat="1" spans="1:9">
      <c r="A11" s="5">
        <v>999228341619501</v>
      </c>
      <c r="B11" s="6">
        <v>45328</v>
      </c>
      <c r="C11" s="6">
        <v>45329</v>
      </c>
      <c r="D11" s="4">
        <v>950</v>
      </c>
      <c r="E11" s="4" t="str">
        <f>VLOOKUP(A11,HOP!A:L,12,0)</f>
        <v>950.00</v>
      </c>
      <c r="F11" s="4" t="str">
        <f>VLOOKUP(A11,HOP!A:C,3,0)</f>
        <v>4205235</v>
      </c>
      <c r="G11" s="4">
        <f t="shared" si="0"/>
        <v>0</v>
      </c>
      <c r="H11" s="4" t="str">
        <f t="shared" si="1"/>
        <v>，4205235</v>
      </c>
      <c r="I11" s="4" t="str">
        <f>VLOOKUP(A11,HOP!A:U,21,0)</f>
        <v>直采</v>
      </c>
    </row>
    <row r="12" s="4" customFormat="1" spans="1:9">
      <c r="A12" s="5">
        <v>999228360778716</v>
      </c>
      <c r="B12" s="6">
        <v>45325</v>
      </c>
      <c r="C12" s="6">
        <v>45329</v>
      </c>
      <c r="D12" s="4">
        <v>8000</v>
      </c>
      <c r="E12" s="4" t="str">
        <f>VLOOKUP(A12,HOP!A:L,12,0)</f>
        <v>8000.00</v>
      </c>
      <c r="F12" s="4" t="str">
        <f>VLOOKUP(A12,HOP!A:C,3,0)</f>
        <v>4213736</v>
      </c>
      <c r="G12" s="4">
        <f t="shared" si="0"/>
        <v>0</v>
      </c>
      <c r="H12" s="4" t="str">
        <f t="shared" si="1"/>
        <v>，4213736</v>
      </c>
      <c r="I12" s="4" t="str">
        <f>VLOOKUP(A12,HOP!A:U,21,0)</f>
        <v>直采</v>
      </c>
    </row>
    <row r="14" spans="4:4">
      <c r="D14" s="4">
        <f>SUM(D2:D13)</f>
        <v>75215</v>
      </c>
    </row>
    <row r="21" spans="1:1">
      <c r="A21" s="4" t="s">
        <v>81</v>
      </c>
    </row>
    <row r="22" spans="1:1">
      <c r="A22" s="4" t="s">
        <v>82</v>
      </c>
    </row>
    <row r="23" spans="1:1">
      <c r="A23" s="4" t="s">
        <v>83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999228360778716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999228341619501</v>
      </c>
      <c r="B3" s="1" t="s">
        <v>121</v>
      </c>
      <c r="C3" s="1" t="s">
        <v>122</v>
      </c>
      <c r="D3" s="1" t="s">
        <v>123</v>
      </c>
      <c r="E3" s="1" t="s">
        <v>72</v>
      </c>
      <c r="F3" s="1" t="s">
        <v>124</v>
      </c>
      <c r="G3" s="1" t="s">
        <v>108</v>
      </c>
      <c r="H3" s="1" t="s">
        <v>109</v>
      </c>
      <c r="I3" s="1" t="s">
        <v>125</v>
      </c>
      <c r="J3" s="1" t="s">
        <v>111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126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3">
        <v>999228341617263</v>
      </c>
      <c r="B4" s="1" t="s">
        <v>121</v>
      </c>
      <c r="C4" s="1" t="s">
        <v>127</v>
      </c>
      <c r="D4" s="1" t="s">
        <v>123</v>
      </c>
      <c r="E4" s="1" t="s">
        <v>72</v>
      </c>
      <c r="F4" s="1" t="s">
        <v>108</v>
      </c>
      <c r="G4" s="1" t="s">
        <v>128</v>
      </c>
      <c r="H4" s="1" t="s">
        <v>109</v>
      </c>
      <c r="I4" s="1" t="s">
        <v>125</v>
      </c>
      <c r="J4" s="1" t="s">
        <v>111</v>
      </c>
      <c r="K4" s="1" t="s">
        <v>125</v>
      </c>
      <c r="L4" s="1" t="s">
        <v>125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129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3">
        <v>999227186920820</v>
      </c>
      <c r="B5" s="1" t="s">
        <v>130</v>
      </c>
      <c r="C5" s="1" t="s">
        <v>131</v>
      </c>
      <c r="D5" s="1" t="s">
        <v>132</v>
      </c>
      <c r="E5" s="1" t="s">
        <v>67</v>
      </c>
      <c r="F5" s="1" t="s">
        <v>133</v>
      </c>
      <c r="G5" s="1" t="s">
        <v>134</v>
      </c>
      <c r="H5" s="1" t="s">
        <v>109</v>
      </c>
      <c r="I5" s="1" t="s">
        <v>135</v>
      </c>
      <c r="J5" s="1" t="s">
        <v>111</v>
      </c>
      <c r="K5" s="1" t="s">
        <v>135</v>
      </c>
      <c r="L5" s="1" t="s">
        <v>135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136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3">
        <v>999226855670164</v>
      </c>
      <c r="B6" s="1" t="s">
        <v>137</v>
      </c>
      <c r="C6" s="1" t="s">
        <v>138</v>
      </c>
      <c r="D6" s="1" t="s">
        <v>139</v>
      </c>
      <c r="E6" s="1" t="s">
        <v>62</v>
      </c>
      <c r="F6" s="1" t="s">
        <v>140</v>
      </c>
      <c r="G6" s="1" t="s">
        <v>141</v>
      </c>
      <c r="H6" s="1" t="s">
        <v>109</v>
      </c>
      <c r="I6" s="1" t="s">
        <v>142</v>
      </c>
      <c r="J6" s="1" t="s">
        <v>111</v>
      </c>
      <c r="K6" s="1" t="s">
        <v>142</v>
      </c>
      <c r="L6" s="1" t="s">
        <v>142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143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3">
        <v>999226799819655</v>
      </c>
      <c r="B7" s="1" t="s">
        <v>144</v>
      </c>
      <c r="C7" s="1" t="s">
        <v>145</v>
      </c>
      <c r="D7" s="1" t="s">
        <v>146</v>
      </c>
      <c r="E7" s="1" t="s">
        <v>59</v>
      </c>
      <c r="F7" s="1" t="s">
        <v>128</v>
      </c>
      <c r="G7" s="1" t="s">
        <v>147</v>
      </c>
      <c r="H7" s="1" t="s">
        <v>109</v>
      </c>
      <c r="I7" s="1" t="s">
        <v>148</v>
      </c>
      <c r="J7" s="1" t="s">
        <v>111</v>
      </c>
      <c r="K7" s="1" t="s">
        <v>148</v>
      </c>
      <c r="L7" s="1" t="s">
        <v>148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149</v>
      </c>
      <c r="S7" s="1" t="s">
        <v>117</v>
      </c>
      <c r="T7" s="1" t="s">
        <v>118</v>
      </c>
      <c r="U7" s="1" t="s">
        <v>119</v>
      </c>
      <c r="V7" s="1" t="s">
        <v>120</v>
      </c>
    </row>
    <row r="8" s="1" customFormat="1" spans="1:22">
      <c r="A8" s="3">
        <v>999226783815009</v>
      </c>
      <c r="B8" s="1" t="s">
        <v>150</v>
      </c>
      <c r="C8" s="1" t="s">
        <v>151</v>
      </c>
      <c r="D8" s="1" t="s">
        <v>152</v>
      </c>
      <c r="E8" s="1" t="s">
        <v>55</v>
      </c>
      <c r="F8" s="1" t="s">
        <v>153</v>
      </c>
      <c r="G8" s="1" t="s">
        <v>154</v>
      </c>
      <c r="H8" s="1" t="s">
        <v>109</v>
      </c>
      <c r="I8" s="1" t="s">
        <v>155</v>
      </c>
      <c r="J8" s="1" t="s">
        <v>111</v>
      </c>
      <c r="K8" s="1" t="s">
        <v>155</v>
      </c>
      <c r="L8" s="1" t="s">
        <v>155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156</v>
      </c>
      <c r="S8" s="1" t="s">
        <v>117</v>
      </c>
      <c r="T8" s="1" t="s">
        <v>118</v>
      </c>
      <c r="U8" s="1" t="s">
        <v>119</v>
      </c>
      <c r="V8" s="1" t="s">
        <v>120</v>
      </c>
    </row>
    <row r="9" s="1" customFormat="1" spans="1:22">
      <c r="A9" s="3">
        <v>999226745616013</v>
      </c>
      <c r="B9" s="1" t="s">
        <v>157</v>
      </c>
      <c r="C9" s="1" t="s">
        <v>158</v>
      </c>
      <c r="D9" s="1" t="s">
        <v>159</v>
      </c>
      <c r="E9" s="1" t="s">
        <v>50</v>
      </c>
      <c r="F9" s="1" t="s">
        <v>141</v>
      </c>
      <c r="G9" s="1" t="s">
        <v>133</v>
      </c>
      <c r="H9" s="1" t="s">
        <v>109</v>
      </c>
      <c r="I9" s="1" t="s">
        <v>160</v>
      </c>
      <c r="J9" s="1" t="s">
        <v>111</v>
      </c>
      <c r="K9" s="1" t="s">
        <v>160</v>
      </c>
      <c r="L9" s="1" t="s">
        <v>160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161</v>
      </c>
      <c r="S9" s="1" t="s">
        <v>117</v>
      </c>
      <c r="T9" s="1" t="s">
        <v>118</v>
      </c>
      <c r="U9" s="1" t="s">
        <v>119</v>
      </c>
      <c r="V9" s="1" t="s">
        <v>120</v>
      </c>
    </row>
    <row r="10" s="1" customFormat="1" spans="1:22">
      <c r="A10" s="3">
        <v>999226615483481</v>
      </c>
      <c r="B10" s="1" t="s">
        <v>162</v>
      </c>
      <c r="C10" s="1" t="s">
        <v>163</v>
      </c>
      <c r="D10" s="1" t="s">
        <v>139</v>
      </c>
      <c r="E10" s="1" t="s">
        <v>45</v>
      </c>
      <c r="F10" s="1" t="s">
        <v>164</v>
      </c>
      <c r="G10" s="1" t="s">
        <v>165</v>
      </c>
      <c r="H10" s="1" t="s">
        <v>109</v>
      </c>
      <c r="I10" s="1" t="s">
        <v>166</v>
      </c>
      <c r="J10" s="1" t="s">
        <v>111</v>
      </c>
      <c r="K10" s="1" t="s">
        <v>166</v>
      </c>
      <c r="L10" s="1" t="s">
        <v>166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167</v>
      </c>
      <c r="S10" s="1" t="s">
        <v>117</v>
      </c>
      <c r="T10" s="1" t="s">
        <v>118</v>
      </c>
      <c r="U10" s="1" t="s">
        <v>119</v>
      </c>
      <c r="V10" s="1" t="s">
        <v>120</v>
      </c>
    </row>
    <row r="11" s="1" customFormat="1" spans="1:22">
      <c r="A11" s="3">
        <v>999225733416193</v>
      </c>
      <c r="B11" s="1" t="s">
        <v>168</v>
      </c>
      <c r="C11" s="1" t="s">
        <v>169</v>
      </c>
      <c r="D11" s="1" t="s">
        <v>146</v>
      </c>
      <c r="E11" s="1" t="s">
        <v>170</v>
      </c>
      <c r="F11" s="1" t="s">
        <v>108</v>
      </c>
      <c r="G11" s="1" t="s">
        <v>171</v>
      </c>
      <c r="H11" s="1" t="s">
        <v>109</v>
      </c>
      <c r="I11" s="1" t="s">
        <v>172</v>
      </c>
      <c r="J11" s="1" t="s">
        <v>111</v>
      </c>
      <c r="K11" s="1" t="s">
        <v>172</v>
      </c>
      <c r="L11" s="1" t="s">
        <v>172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173</v>
      </c>
      <c r="S11" s="1" t="s">
        <v>117</v>
      </c>
      <c r="T11" s="1" t="s">
        <v>118</v>
      </c>
      <c r="U11" s="1" t="s">
        <v>119</v>
      </c>
      <c r="V11" s="1" t="s">
        <v>120</v>
      </c>
    </row>
    <row r="12" s="1" customFormat="1" spans="1:22">
      <c r="A12" s="3">
        <v>999225609946911</v>
      </c>
      <c r="B12" s="1" t="s">
        <v>174</v>
      </c>
      <c r="C12" s="1" t="s">
        <v>175</v>
      </c>
      <c r="D12" s="1" t="s">
        <v>176</v>
      </c>
      <c r="E12" s="1" t="s">
        <v>31</v>
      </c>
      <c r="F12" s="1" t="s">
        <v>177</v>
      </c>
      <c r="G12" s="1" t="s">
        <v>178</v>
      </c>
      <c r="H12" s="1" t="s">
        <v>109</v>
      </c>
      <c r="I12" s="1" t="s">
        <v>179</v>
      </c>
      <c r="J12" s="1" t="s">
        <v>111</v>
      </c>
      <c r="K12" s="1" t="s">
        <v>179</v>
      </c>
      <c r="L12" s="1" t="s">
        <v>179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115</v>
      </c>
      <c r="R12" s="1" t="s">
        <v>180</v>
      </c>
      <c r="S12" s="1" t="s">
        <v>117</v>
      </c>
      <c r="T12" s="1" t="s">
        <v>118</v>
      </c>
      <c r="U12" s="1" t="s">
        <v>119</v>
      </c>
      <c r="V12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2024-02-20T03:12:46Z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7A88787861FF4E84A3C3253D7BB0F2FA_12</vt:lpwstr>
  </property>
</Properties>
</file>