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<sst xmlns="http://schemas.openxmlformats.org/spreadsheetml/2006/main" count="412" uniqueCount="171">
  <si>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</si>
  <si>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</si>
  <si>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</si>
  <si>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</si>
  <si>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</si>
  <si>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</si>
  <si>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</si>
  <si>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</si>
  <si>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</si>
  <si>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</si>
  <si>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</si>
  <si>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</si>
  <si>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</si>
  <si>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</si>
  <si>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</si>
  <si>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</si>
  <si>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</si>
  <si>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</si>
  <si>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</si>
  <si>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</si>
  <si>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</si>
  <si>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</si>
  <si>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</si>
  <si>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</si>
  <si>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</si>
  <si>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999229395948924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</si>
  <si>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</si>
  <si>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</si>
  <si>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</si>
  <si>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</si>
  <si>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</si>
  <si>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WEN/GUANYU,ZENG/JING</t>
  </si>
  <si>
    <t>CA363240222CNY</t>
  </si>
  <si>
    <t>未提现</t>
  </si>
  <si>
    <t>携程开票</t>
  </si>
  <si>
    <t xml:space="preserve">4447774	</t>
  </si>
  <si>
    <t xml:space="preserve">	</t>
  </si>
  <si>
    <t xml:space="preserve">999229742007558	</t>
  </si>
  <si>
    <t>[香港]历山酒店(Hotel Alexandra)(105646626)</t>
  </si>
  <si>
    <t>梅花客房 (城市景观)(至少提前5天预订)(至少连住2晚及以上)&lt;双人入住&gt;&lt;内宾&gt;&lt;无早&gt;</t>
  </si>
  <si>
    <t>Ye/Hua</t>
  </si>
  <si>
    <t xml:space="preserve">4603035	</t>
  </si>
  <si>
    <t xml:space="preserve">999229832565263	</t>
  </si>
  <si>
    <t>LIU/HONGFU,ZHONG/HUI,ZHONG/JIANSHENG,CHEN/LILI,LIU/XIMING,YANG/RUZHEN</t>
  </si>
  <si>
    <t xml:space="preserve">4623778	</t>
  </si>
  <si>
    <t xml:space="preserve">999229899994787	</t>
  </si>
  <si>
    <t>[香港]香港都会海逸酒店(Harbour Plaza Metropolis)(5347164)</t>
  </si>
  <si>
    <t>高级房(至少提前7天预订)(至少连住2晚及以上)&lt;双人入住&gt;&lt;内宾&gt;&lt;无早&gt;</t>
  </si>
  <si>
    <t>Chen/Ming,Zheng/Meiqi</t>
  </si>
  <si>
    <t xml:space="preserve">4634164	</t>
  </si>
  <si>
    <t xml:space="preserve">6399980	</t>
  </si>
  <si>
    <t xml:space="preserve">999229904048229	</t>
  </si>
  <si>
    <t>WANG/LILIN,WANG/JIANJIAN,GAN/WEI,GAN/XINYU</t>
  </si>
  <si>
    <t xml:space="preserve">4635835	</t>
  </si>
  <si>
    <t xml:space="preserve">999229910485901	</t>
  </si>
  <si>
    <t>Zhang/Bi</t>
  </si>
  <si>
    <t xml:space="preserve">4638336	</t>
  </si>
  <si>
    <t xml:space="preserve">999229912887431	</t>
  </si>
  <si>
    <t>豪华房(至少提前5天预订)(至少连住2晚及以上)&lt;双人入住&gt;&lt;内宾&gt;&lt;无早&gt;</t>
  </si>
  <si>
    <t>LUO/YUNXIA,ZHANG/TIAN</t>
  </si>
  <si>
    <t xml:space="preserve">4639194	</t>
  </si>
  <si>
    <t xml:space="preserve">999229926570744	</t>
  </si>
  <si>
    <t>方块客房 (城市景观)(至少提前5天预订)(至少连住2晚及以上)&lt;双人入住&gt;&lt;内宾&gt;&lt;无早&gt;</t>
  </si>
  <si>
    <t>MAO/JINGNAN,MAO/JING HUEN,HU/YUEZHEN,MAO/MINGSONG,HUA/GUODI,HU/SHANZHI</t>
  </si>
  <si>
    <t xml:space="preserve">4645174	</t>
  </si>
  <si>
    <t xml:space="preserve">999229930147109	</t>
  </si>
  <si>
    <t>[香港]香港九龙海湾酒店(Kowloon Harbourfront Hotel)(25665271)</t>
  </si>
  <si>
    <t>双卧室城景套房(至少提前7天预订)(至少连住2晚及以上)&lt;三人入住&gt;&lt;内宾&gt;&lt;无早&gt;</t>
  </si>
  <si>
    <t>WANG/XIANG</t>
  </si>
  <si>
    <t xml:space="preserve">4645909	</t>
  </si>
  <si>
    <t xml:space="preserve">503433	</t>
  </si>
  <si>
    <t xml:space="preserve">999230033697770	</t>
  </si>
  <si>
    <t>WU/SUSANA</t>
  </si>
  <si>
    <t xml:space="preserve">4665235	</t>
  </si>
  <si>
    <t xml:space="preserve">999230166819854	</t>
  </si>
  <si>
    <t>[梅州]梅州昌盛豪生大酒店(45834822)</t>
  </si>
  <si>
    <t>柚见好——非遗双床房&lt;超值特惠&gt;&lt;双人入住&gt;&lt;双早&gt;</t>
  </si>
  <si>
    <t>颜学灿</t>
  </si>
  <si>
    <t xml:space="preserve">999230169149633	</t>
  </si>
  <si>
    <t>柚见汝——非遗大床房&lt;超值特惠&gt;&lt;双人入住&gt;&lt;双早&gt;</t>
  </si>
  <si>
    <t>何旭文,张立</t>
  </si>
  <si>
    <t>，</t>
  </si>
  <si>
    <t>202402061711040071</t>
  </si>
  <si>
    <t>202402062037430076</t>
  </si>
  <si>
    <t>A240222090822481</t>
  </si>
  <si>
    <t>房集：i240222090728  1491元</t>
  </si>
  <si>
    <t>CNY / HKD 当前参考汇率: 1.086802952</t>
  </si>
  <si>
    <t>总计：30137 CNY/
32752.98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</si>
  <si>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</si>
  <si>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</si>
  <si>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</si>
  <si>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</si>
  <si>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</si>
  <si>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</si>
  <si>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</si>
  <si>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</si>
  <si>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</si>
  <si>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</si>
  <si>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</si>
  <si>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</si>
  <si>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</si>
  <si>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</si>
  <si>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</si>
  <si>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</si>
  <si>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</si>
  <si>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</si>
  <si>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</si>
  <si>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2024-01-30</t>
  </si>
  <si>
    <t>4665235</t>
  </si>
  <si>
    <t>历山酒店</t>
  </si>
  <si>
    <t>WU SUSANA</t>
  </si>
  <si>
    <t>2024-02-04</t>
  </si>
  <si>
    <t>2024-02-07</t>
  </si>
  <si>
    <t>退房日周结</t>
  </si>
  <si>
    <t>2001.00</t>
  </si>
  <si>
    <t>RMB</t>
  </si>
  <si>
    <t>0</t>
  </si>
  <si>
    <t>0.00</t>
  </si>
  <si>
    <t>携程国内直连(DD)</t>
  </si>
  <si>
    <t>01.011249</t>
  </si>
  <si>
    <t>2024-01-30 18:02:52</t>
  </si>
  <si>
    <t>否</t>
  </si>
  <si>
    <t>汇智国际旅游发展有限公司</t>
  </si>
  <si>
    <t>直连</t>
  </si>
  <si>
    <t>中国</t>
  </si>
  <si>
    <t>2024-01-25</t>
  </si>
  <si>
    <t>4645909</t>
  </si>
  <si>
    <t>香港九龙海湾酒店</t>
  </si>
  <si>
    <t>WANG XIANG</t>
  </si>
  <si>
    <t>2727.00</t>
  </si>
  <si>
    <t>2024-01-26 10:02:30</t>
  </si>
  <si>
    <t>4645174</t>
  </si>
  <si>
    <t>MAO JINGNAN,MAO JING HUEN,HU YUEZHEN,MAO MINGSONG,HUA GUODI,HU SHANZHI</t>
  </si>
  <si>
    <t>2024-02-05</t>
  </si>
  <si>
    <t>3816.00</t>
  </si>
  <si>
    <t>2024-01-25 22:24:27</t>
  </si>
  <si>
    <t>2024-01-24</t>
  </si>
  <si>
    <t>4639194</t>
  </si>
  <si>
    <t>香港九龙酒店</t>
  </si>
  <si>
    <t>LUO YUNXIA,ZHANG TIAN</t>
  </si>
  <si>
    <t>1798.00</t>
  </si>
  <si>
    <t>2024-01-24 12:45:35</t>
  </si>
  <si>
    <t>4638336</t>
  </si>
  <si>
    <t>Zhang Bi</t>
  </si>
  <si>
    <t>1516.00</t>
  </si>
  <si>
    <t>2024-01-24 09:45:25</t>
  </si>
  <si>
    <t>2024-01-23</t>
  </si>
  <si>
    <t>4635835</t>
  </si>
  <si>
    <t>WANG LILIN,WANG JIANJIAN,GAN WEI,GAN XINYU</t>
  </si>
  <si>
    <t>4588.00</t>
  </si>
  <si>
    <t>2024-01-24 09:52:33</t>
  </si>
  <si>
    <t>4634164</t>
  </si>
  <si>
    <t>香港都会海逸酒店</t>
  </si>
  <si>
    <t>Chen Ming,Zheng Meiqi</t>
  </si>
  <si>
    <t>2091.00</t>
  </si>
  <si>
    <t>2024-01-24 10:16:54</t>
  </si>
  <si>
    <t>2024-01-21</t>
  </si>
  <si>
    <t>4623778</t>
  </si>
  <si>
    <t>LIU HONGFU,ZHONG HUI,ZHONG JIANSHENG,CHEN LILI,LIU XIMING,YANG RUZHEN</t>
  </si>
  <si>
    <t>6759.00</t>
  </si>
  <si>
    <t>2024-01-21 10:36:08</t>
  </si>
  <si>
    <t>2024-01-16</t>
  </si>
  <si>
    <t>4603035</t>
  </si>
  <si>
    <t>Ye Hua</t>
  </si>
  <si>
    <t>1878.00</t>
  </si>
  <si>
    <t>2024-01-16 15:05:10</t>
  </si>
  <si>
    <t>2023-12-16</t>
  </si>
  <si>
    <t>4447774</t>
  </si>
  <si>
    <t>WEN GUANYU,ZENG JING</t>
  </si>
  <si>
    <t>1472.00</t>
  </si>
  <si>
    <t>2023-12-28 15:29:06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</si>
</sst>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600075</xdr:colOff>
      <xdr:row>58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5632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45327</v>
      </c>
      <c r="G2" s="6">
        <v>45329</v>
      </c>
      <c r="H2" s="4">
        <v>1</v>
      </c>
      <c r="I2" s="4">
        <v>2</v>
      </c>
      <c r="J2" s="4">
        <v>2</v>
      </c>
      <c r="K2" s="4" t="s">
        <v>30</v>
      </c>
      <c r="L2" s="4">
        <v>1472</v>
      </c>
      <c r="M2" s="4">
        <v>1472</v>
      </c>
      <c r="N2" s="4" t="s">
        <v>31</v>
      </c>
      <c r="O2" s="4" t="s">
        <v>32</v>
      </c>
      <c r="P2" s="4" t="s">
        <v>33</v>
      </c>
      <c r="Q2" s="4">
        <v>0</v>
      </c>
      <c r="R2" s="8">
        <v>45276.0000115741</v>
      </c>
      <c r="S2" s="6">
        <v>45344</v>
      </c>
      <c r="T2" s="4" t="s">
        <v>34</v>
      </c>
      <c r="U2" s="4">
        <v>1472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45326</v>
      </c>
      <c r="G3" s="6">
        <v>45329</v>
      </c>
      <c r="H3" s="4">
        <v>1</v>
      </c>
      <c r="I3" s="4">
        <v>3</v>
      </c>
      <c r="J3" s="4">
        <v>3</v>
      </c>
      <c r="K3" s="4" t="s">
        <v>30</v>
      </c>
      <c r="L3" s="4">
        <v>1878</v>
      </c>
      <c r="M3" s="4">
        <v>1878</v>
      </c>
      <c r="N3" s="4" t="s">
        <v>40</v>
      </c>
      <c r="O3" s="4" t="s">
        <v>32</v>
      </c>
      <c r="P3" s="4" t="s">
        <v>33</v>
      </c>
      <c r="Q3" s="4">
        <v>0</v>
      </c>
      <c r="R3" s="8">
        <v>45307</v>
      </c>
      <c r="S3" s="6">
        <v>45344</v>
      </c>
      <c r="T3" s="4" t="s">
        <v>34</v>
      </c>
      <c r="U3" s="4">
        <v>1878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45326</v>
      </c>
      <c r="G4" s="6">
        <v>45329</v>
      </c>
      <c r="H4" s="4">
        <v>3</v>
      </c>
      <c r="I4" s="4">
        <v>3</v>
      </c>
      <c r="J4" s="4">
        <v>9</v>
      </c>
      <c r="K4" s="4" t="s">
        <v>30</v>
      </c>
      <c r="L4" s="4">
        <v>6759</v>
      </c>
      <c r="M4" s="4">
        <v>6759</v>
      </c>
      <c r="N4" s="4" t="s">
        <v>43</v>
      </c>
      <c r="O4" s="4" t="s">
        <v>32</v>
      </c>
      <c r="P4" s="4" t="s">
        <v>33</v>
      </c>
      <c r="Q4" s="4">
        <v>0</v>
      </c>
      <c r="R4" s="8">
        <v>45312</v>
      </c>
      <c r="S4" s="6">
        <v>45344</v>
      </c>
      <c r="T4" s="4" t="s">
        <v>34</v>
      </c>
      <c r="U4" s="4">
        <v>6759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45326</v>
      </c>
      <c r="G5" s="6">
        <v>45329</v>
      </c>
      <c r="H5" s="4">
        <v>1</v>
      </c>
      <c r="I5" s="4">
        <v>3</v>
      </c>
      <c r="J5" s="4">
        <v>3</v>
      </c>
      <c r="K5" s="4" t="s">
        <v>30</v>
      </c>
      <c r="L5" s="4">
        <v>2091</v>
      </c>
      <c r="M5" s="4">
        <v>2091</v>
      </c>
      <c r="N5" s="4" t="s">
        <v>48</v>
      </c>
      <c r="O5" s="4" t="s">
        <v>32</v>
      </c>
      <c r="P5" s="4" t="s">
        <v>33</v>
      </c>
      <c r="Q5" s="4">
        <v>0</v>
      </c>
      <c r="R5" s="8">
        <v>45314</v>
      </c>
      <c r="S5" s="6">
        <v>45344</v>
      </c>
      <c r="T5" s="4" t="s">
        <v>34</v>
      </c>
      <c r="U5" s="4">
        <v>2091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45326</v>
      </c>
      <c r="G6" s="6">
        <v>45329</v>
      </c>
      <c r="H6" s="4">
        <v>2</v>
      </c>
      <c r="I6" s="4">
        <v>3</v>
      </c>
      <c r="J6" s="4">
        <v>6</v>
      </c>
      <c r="K6" s="4" t="s">
        <v>30</v>
      </c>
      <c r="L6" s="4">
        <v>4588</v>
      </c>
      <c r="M6" s="4">
        <v>4588</v>
      </c>
      <c r="N6" s="4" t="s">
        <v>52</v>
      </c>
      <c r="O6" s="4" t="s">
        <v>32</v>
      </c>
      <c r="P6" s="4" t="s">
        <v>33</v>
      </c>
      <c r="Q6" s="4">
        <v>0</v>
      </c>
      <c r="R6" s="8">
        <v>45314</v>
      </c>
      <c r="S6" s="6">
        <v>45344</v>
      </c>
      <c r="T6" s="4" t="s">
        <v>34</v>
      </c>
      <c r="U6" s="4">
        <v>4588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45327</v>
      </c>
      <c r="G7" s="6">
        <v>45329</v>
      </c>
      <c r="H7" s="4">
        <v>1</v>
      </c>
      <c r="I7" s="4">
        <v>2</v>
      </c>
      <c r="J7" s="4">
        <v>2</v>
      </c>
      <c r="K7" s="4" t="s">
        <v>30</v>
      </c>
      <c r="L7" s="4">
        <v>1516</v>
      </c>
      <c r="M7" s="4">
        <v>1516</v>
      </c>
      <c r="N7" s="4" t="s">
        <v>55</v>
      </c>
      <c r="O7" s="4" t="s">
        <v>32</v>
      </c>
      <c r="P7" s="4" t="s">
        <v>33</v>
      </c>
      <c r="Q7" s="4">
        <v>0</v>
      </c>
      <c r="R7" s="8">
        <v>45315</v>
      </c>
      <c r="S7" s="6">
        <v>45344</v>
      </c>
      <c r="T7" s="4" t="s">
        <v>34</v>
      </c>
      <c r="U7" s="4">
        <v>1516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28</v>
      </c>
      <c r="E8" s="4" t="s">
        <v>58</v>
      </c>
      <c r="F8" s="6">
        <v>45327</v>
      </c>
      <c r="G8" s="6">
        <v>45329</v>
      </c>
      <c r="H8" s="4">
        <v>1</v>
      </c>
      <c r="I8" s="4">
        <v>2</v>
      </c>
      <c r="J8" s="4">
        <v>2</v>
      </c>
      <c r="K8" s="4" t="s">
        <v>30</v>
      </c>
      <c r="L8" s="4">
        <v>1798</v>
      </c>
      <c r="M8" s="4">
        <v>1798</v>
      </c>
      <c r="N8" s="4" t="s">
        <v>59</v>
      </c>
      <c r="O8" s="4" t="s">
        <v>32</v>
      </c>
      <c r="P8" s="4" t="s">
        <v>33</v>
      </c>
      <c r="Q8" s="4">
        <v>0</v>
      </c>
      <c r="R8" s="8">
        <v>45315</v>
      </c>
      <c r="S8" s="6">
        <v>45344</v>
      </c>
      <c r="T8" s="4" t="s">
        <v>34</v>
      </c>
      <c r="U8" s="4">
        <v>1798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38</v>
      </c>
      <c r="E9" s="4" t="s">
        <v>62</v>
      </c>
      <c r="F9" s="6">
        <v>45327</v>
      </c>
      <c r="G9" s="6">
        <v>45329</v>
      </c>
      <c r="H9" s="4">
        <v>3</v>
      </c>
      <c r="I9" s="4">
        <v>2</v>
      </c>
      <c r="J9" s="4">
        <v>6</v>
      </c>
      <c r="K9" s="4" t="s">
        <v>30</v>
      </c>
      <c r="L9" s="4">
        <v>3816</v>
      </c>
      <c r="M9" s="4">
        <v>3816</v>
      </c>
      <c r="N9" s="4" t="s">
        <v>63</v>
      </c>
      <c r="O9" s="4" t="s">
        <v>32</v>
      </c>
      <c r="P9" s="4" t="s">
        <v>33</v>
      </c>
      <c r="Q9" s="4">
        <v>0</v>
      </c>
      <c r="R9" s="8">
        <v>45316.0000115741</v>
      </c>
      <c r="S9" s="6">
        <v>45344</v>
      </c>
      <c r="T9" s="4" t="s">
        <v>34</v>
      </c>
      <c r="U9" s="4">
        <v>3816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45326</v>
      </c>
      <c r="G10" s="6">
        <v>45329</v>
      </c>
      <c r="H10" s="4">
        <v>1</v>
      </c>
      <c r="I10" s="4">
        <v>3</v>
      </c>
      <c r="J10" s="4">
        <v>3</v>
      </c>
      <c r="K10" s="4" t="s">
        <v>30</v>
      </c>
      <c r="L10" s="4">
        <v>2727</v>
      </c>
      <c r="M10" s="4">
        <v>2727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45316</v>
      </c>
      <c r="S10" s="6">
        <v>45344</v>
      </c>
      <c r="T10" s="4" t="s">
        <v>34</v>
      </c>
      <c r="U10" s="4">
        <v>2727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38</v>
      </c>
      <c r="E11" s="4" t="s">
        <v>62</v>
      </c>
      <c r="F11" s="6">
        <v>45326</v>
      </c>
      <c r="G11" s="6">
        <v>45329</v>
      </c>
      <c r="H11" s="4">
        <v>1</v>
      </c>
      <c r="I11" s="4">
        <v>3</v>
      </c>
      <c r="J11" s="4">
        <v>3</v>
      </c>
      <c r="K11" s="4" t="s">
        <v>30</v>
      </c>
      <c r="L11" s="4">
        <v>2001</v>
      </c>
      <c r="M11" s="4">
        <v>2001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45321.0000115741</v>
      </c>
      <c r="S11" s="6">
        <v>45344</v>
      </c>
      <c r="T11" s="4" t="s">
        <v>34</v>
      </c>
      <c r="U11" s="4">
        <v>2001</v>
      </c>
      <c r="V11" s="4">
        <v>0</v>
      </c>
      <c r="W11" s="4">
        <v>0</v>
      </c>
      <c r="X11" s="4" t="s">
        <v>73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45328</v>
      </c>
      <c r="G12" s="6">
        <v>45329</v>
      </c>
      <c r="H12" s="4">
        <v>1</v>
      </c>
      <c r="I12" s="4">
        <v>1</v>
      </c>
      <c r="J12" s="4">
        <v>1</v>
      </c>
      <c r="K12" s="4" t="s">
        <v>30</v>
      </c>
      <c r="L12" s="4">
        <v>497</v>
      </c>
      <c r="M12" s="4">
        <v>497</v>
      </c>
      <c r="N12" s="4" t="s">
        <v>77</v>
      </c>
      <c r="O12" s="4" t="s">
        <v>32</v>
      </c>
      <c r="P12" s="4" t="s">
        <v>33</v>
      </c>
      <c r="Q12" s="4">
        <v>0</v>
      </c>
      <c r="R12" s="8">
        <v>45328.0000115741</v>
      </c>
      <c r="S12" s="6">
        <v>45344</v>
      </c>
      <c r="T12" s="4" t="s">
        <v>34</v>
      </c>
      <c r="U12" s="4">
        <v>497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75</v>
      </c>
      <c r="E13" s="4" t="s">
        <v>79</v>
      </c>
      <c r="F13" s="6">
        <v>45328</v>
      </c>
      <c r="G13" s="6">
        <v>45329</v>
      </c>
      <c r="H13" s="4">
        <v>2</v>
      </c>
      <c r="I13" s="4">
        <v>1</v>
      </c>
      <c r="J13" s="4">
        <v>2</v>
      </c>
      <c r="K13" s="4" t="s">
        <v>30</v>
      </c>
      <c r="L13" s="4">
        <v>994</v>
      </c>
      <c r="M13" s="4">
        <v>994</v>
      </c>
      <c r="N13" s="4" t="s">
        <v>80</v>
      </c>
      <c r="O13" s="4" t="s">
        <v>32</v>
      </c>
      <c r="P13" s="4" t="s">
        <v>33</v>
      </c>
      <c r="Q13" s="4">
        <v>0</v>
      </c>
      <c r="R13" s="8">
        <v>45328.0000115741</v>
      </c>
      <c r="S13" s="6">
        <v>45344</v>
      </c>
      <c r="T13" s="4" t="s">
        <v>34</v>
      </c>
      <c r="U13" s="4">
        <v>994</v>
      </c>
      <c r="V13" s="4">
        <v>0</v>
      </c>
      <c r="W13" s="4">
        <v>0</v>
      </c>
      <c r="X13" s="4" t="s">
        <v>36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999229395948924</v>
      </c>
      <c r="B2" s="6">
        <v>45327</v>
      </c>
      <c r="C2" s="6">
        <v>45329</v>
      </c>
      <c r="D2" s="4">
        <v>1472</v>
      </c>
      <c r="E2" s="4" t="str">
        <f>VLOOKUP(A2,HOP!A:L,12,0)</f>
        <v>1472.00</v>
      </c>
      <c r="F2" s="4" t="str">
        <f>VLOOKUP(A2,HOP!A:C,3,0)</f>
        <v>4447774</v>
      </c>
      <c r="G2" s="4">
        <f>D2-E2</f>
        <v>0</v>
      </c>
      <c r="H2" s="4" t="str">
        <f>$H$1&amp;F2</f>
        <v>，4447774</v>
      </c>
      <c r="I2" s="4" t="str">
        <f>VLOOKUP(A2,HOP!A:U,21,0)</f>
        <v>直连</v>
      </c>
    </row>
    <row r="3" s="4" customFormat="1" spans="1:9">
      <c r="A3" s="5">
        <v>999229742007558</v>
      </c>
      <c r="B3" s="6">
        <v>45326</v>
      </c>
      <c r="C3" s="6">
        <v>45329</v>
      </c>
      <c r="D3" s="4">
        <v>1878</v>
      </c>
      <c r="E3" s="4" t="str">
        <f>VLOOKUP(A3,HOP!A:L,12,0)</f>
        <v>1878.00</v>
      </c>
      <c r="F3" s="4" t="str">
        <f>VLOOKUP(A3,HOP!A:C,3,0)</f>
        <v>4603035</v>
      </c>
      <c r="G3" s="4">
        <f t="shared" ref="G3:G13" si="0">D3-E3</f>
        <v>0</v>
      </c>
      <c r="H3" s="4" t="str">
        <f t="shared" ref="H3:H13" si="1">$H$1&amp;F3</f>
        <v>，4603035</v>
      </c>
      <c r="I3" s="4" t="str">
        <f>VLOOKUP(A3,HOP!A:U,21,0)</f>
        <v>直连</v>
      </c>
    </row>
    <row r="4" s="4" customFormat="1" spans="1:9">
      <c r="A4" s="5">
        <v>999229832565263</v>
      </c>
      <c r="B4" s="6">
        <v>45326</v>
      </c>
      <c r="C4" s="6">
        <v>45329</v>
      </c>
      <c r="D4" s="4">
        <v>6759</v>
      </c>
      <c r="E4" s="4" t="str">
        <f>VLOOKUP(A4,HOP!A:L,12,0)</f>
        <v>6759.00</v>
      </c>
      <c r="F4" s="4" t="str">
        <f>VLOOKUP(A4,HOP!A:C,3,0)</f>
        <v>4623778</v>
      </c>
      <c r="G4" s="4">
        <f t="shared" si="0"/>
        <v>0</v>
      </c>
      <c r="H4" s="4" t="str">
        <f t="shared" si="1"/>
        <v>，4623778</v>
      </c>
      <c r="I4" s="4" t="str">
        <f>VLOOKUP(A4,HOP!A:U,21,0)</f>
        <v>直连</v>
      </c>
    </row>
    <row r="5" s="4" customFormat="1" spans="1:9">
      <c r="A5" s="5">
        <v>999229899994787</v>
      </c>
      <c r="B5" s="6">
        <v>45326</v>
      </c>
      <c r="C5" s="6">
        <v>45329</v>
      </c>
      <c r="D5" s="4">
        <v>2091</v>
      </c>
      <c r="E5" s="4" t="str">
        <f>VLOOKUP(A5,HOP!A:L,12,0)</f>
        <v>2091.00</v>
      </c>
      <c r="F5" s="4" t="str">
        <f>VLOOKUP(A5,HOP!A:C,3,0)</f>
        <v>4634164</v>
      </c>
      <c r="G5" s="4">
        <f t="shared" si="0"/>
        <v>0</v>
      </c>
      <c r="H5" s="4" t="str">
        <f t="shared" si="1"/>
        <v>，4634164</v>
      </c>
      <c r="I5" s="4" t="str">
        <f>VLOOKUP(A5,HOP!A:U,21,0)</f>
        <v>直连</v>
      </c>
    </row>
    <row r="6" s="4" customFormat="1" spans="1:9">
      <c r="A6" s="5">
        <v>999229904048229</v>
      </c>
      <c r="B6" s="6">
        <v>45326</v>
      </c>
      <c r="C6" s="6">
        <v>45329</v>
      </c>
      <c r="D6" s="4">
        <v>4588</v>
      </c>
      <c r="E6" s="4" t="str">
        <f>VLOOKUP(A6,HOP!A:L,12,0)</f>
        <v>4588.00</v>
      </c>
      <c r="F6" s="4" t="str">
        <f>VLOOKUP(A6,HOP!A:C,3,0)</f>
        <v>4635835</v>
      </c>
      <c r="G6" s="4">
        <f t="shared" si="0"/>
        <v>0</v>
      </c>
      <c r="H6" s="4" t="str">
        <f t="shared" si="1"/>
        <v>，4635835</v>
      </c>
      <c r="I6" s="4" t="str">
        <f>VLOOKUP(A6,HOP!A:U,21,0)</f>
        <v>直连</v>
      </c>
    </row>
    <row r="7" s="4" customFormat="1" spans="1:9">
      <c r="A7" s="5">
        <v>999229910485901</v>
      </c>
      <c r="B7" s="6">
        <v>45327</v>
      </c>
      <c r="C7" s="6">
        <v>45329</v>
      </c>
      <c r="D7" s="4">
        <v>1516</v>
      </c>
      <c r="E7" s="4" t="str">
        <f>VLOOKUP(A7,HOP!A:L,12,0)</f>
        <v>1516.00</v>
      </c>
      <c r="F7" s="4" t="str">
        <f>VLOOKUP(A7,HOP!A:C,3,0)</f>
        <v>4638336</v>
      </c>
      <c r="G7" s="4">
        <f t="shared" si="0"/>
        <v>0</v>
      </c>
      <c r="H7" s="4" t="str">
        <f t="shared" si="1"/>
        <v>，4638336</v>
      </c>
      <c r="I7" s="4" t="str">
        <f>VLOOKUP(A7,HOP!A:U,21,0)</f>
        <v>直连</v>
      </c>
    </row>
    <row r="8" s="4" customFormat="1" spans="1:9">
      <c r="A8" s="5">
        <v>999229912887431</v>
      </c>
      <c r="B8" s="6">
        <v>45327</v>
      </c>
      <c r="C8" s="6">
        <v>45329</v>
      </c>
      <c r="D8" s="4">
        <v>1798</v>
      </c>
      <c r="E8" s="4" t="str">
        <f>VLOOKUP(A8,HOP!A:L,12,0)</f>
        <v>1798.00</v>
      </c>
      <c r="F8" s="4" t="str">
        <f>VLOOKUP(A8,HOP!A:C,3,0)</f>
        <v>4639194</v>
      </c>
      <c r="G8" s="4">
        <f t="shared" si="0"/>
        <v>0</v>
      </c>
      <c r="H8" s="4" t="str">
        <f t="shared" si="1"/>
        <v>，4639194</v>
      </c>
      <c r="I8" s="4" t="str">
        <f>VLOOKUP(A8,HOP!A:U,21,0)</f>
        <v>直连</v>
      </c>
    </row>
    <row r="9" s="4" customFormat="1" spans="1:9">
      <c r="A9" s="5">
        <v>999229926570744</v>
      </c>
      <c r="B9" s="6">
        <v>45327</v>
      </c>
      <c r="C9" s="6">
        <v>45329</v>
      </c>
      <c r="D9" s="4">
        <v>3816</v>
      </c>
      <c r="E9" s="4" t="str">
        <f>VLOOKUP(A9,HOP!A:L,12,0)</f>
        <v>3816.00</v>
      </c>
      <c r="F9" s="4" t="str">
        <f>VLOOKUP(A9,HOP!A:C,3,0)</f>
        <v>4645174</v>
      </c>
      <c r="G9" s="4">
        <f t="shared" si="0"/>
        <v>0</v>
      </c>
      <c r="H9" s="4" t="str">
        <f t="shared" si="1"/>
        <v>，4645174</v>
      </c>
      <c r="I9" s="4" t="str">
        <f>VLOOKUP(A9,HOP!A:U,21,0)</f>
        <v>直连</v>
      </c>
    </row>
    <row r="10" s="4" customFormat="1" spans="1:9">
      <c r="A10" s="5">
        <v>999229930147109</v>
      </c>
      <c r="B10" s="6">
        <v>45326</v>
      </c>
      <c r="C10" s="6">
        <v>45329</v>
      </c>
      <c r="D10" s="4">
        <v>2727</v>
      </c>
      <c r="E10" s="4" t="str">
        <f>VLOOKUP(A10,HOP!A:L,12,0)</f>
        <v>2727.00</v>
      </c>
      <c r="F10" s="4" t="str">
        <f>VLOOKUP(A10,HOP!A:C,3,0)</f>
        <v>4645909</v>
      </c>
      <c r="G10" s="4">
        <f t="shared" si="0"/>
        <v>0</v>
      </c>
      <c r="H10" s="4" t="str">
        <f t="shared" si="1"/>
        <v>，4645909</v>
      </c>
      <c r="I10" s="4" t="str">
        <f>VLOOKUP(A10,HOP!A:U,21,0)</f>
        <v>直连</v>
      </c>
    </row>
    <row r="11" s="4" customFormat="1" spans="1:9">
      <c r="A11" s="5">
        <v>999230033697770</v>
      </c>
      <c r="B11" s="6">
        <v>45326</v>
      </c>
      <c r="C11" s="6">
        <v>45329</v>
      </c>
      <c r="D11" s="4">
        <v>2001</v>
      </c>
      <c r="E11" s="4" t="str">
        <f>VLOOKUP(A11,HOP!A:L,12,0)</f>
        <v>2001.00</v>
      </c>
      <c r="F11" s="4" t="str">
        <f>VLOOKUP(A11,HOP!A:C,3,0)</f>
        <v>4665235</v>
      </c>
      <c r="G11" s="4">
        <f t="shared" si="0"/>
        <v>0</v>
      </c>
      <c r="H11" s="4" t="str">
        <f t="shared" si="1"/>
        <v>，4665235</v>
      </c>
      <c r="I11" s="4" t="str">
        <f>VLOOKUP(A11,HOP!A:U,21,0)</f>
        <v>直连</v>
      </c>
    </row>
    <row r="12" s="4" customFormat="1" hidden="1" spans="1:10">
      <c r="A12" s="5">
        <v>999230166819854</v>
      </c>
      <c r="B12" s="6">
        <v>45328</v>
      </c>
      <c r="C12" s="6">
        <v>45329</v>
      </c>
      <c r="D12" s="4">
        <v>497</v>
      </c>
      <c r="E12" s="7">
        <v>497</v>
      </c>
      <c r="F12" s="9" t="s">
        <v>82</v>
      </c>
      <c r="G12" s="4">
        <f t="shared" si="0"/>
        <v>0</v>
      </c>
      <c r="H12" s="4" t="str">
        <f t="shared" si="1"/>
        <v>，202402061711040071</v>
      </c>
      <c r="I12" s="4" t="e">
        <f>VLOOKUP(A12,HOP!A:U,21,0)</f>
        <v>#N/A</v>
      </c>
      <c r="J12" s="4">
        <v>2.6</v>
      </c>
    </row>
    <row r="13" s="4" customFormat="1" hidden="1" spans="1:10">
      <c r="A13" s="5">
        <v>999230169149633</v>
      </c>
      <c r="B13" s="6">
        <v>45328</v>
      </c>
      <c r="C13" s="6">
        <v>45329</v>
      </c>
      <c r="D13" s="4">
        <v>994</v>
      </c>
      <c r="E13" s="7">
        <v>994</v>
      </c>
      <c r="F13" s="9" t="s">
        <v>83</v>
      </c>
      <c r="G13" s="4">
        <f t="shared" si="0"/>
        <v>0</v>
      </c>
      <c r="H13" s="4" t="str">
        <f t="shared" si="1"/>
        <v>，202402062037430076</v>
      </c>
      <c r="I13" s="4" t="e">
        <f>VLOOKUP(A13,HOP!A:U,21,0)</f>
        <v>#N/A</v>
      </c>
      <c r="J13" s="4">
        <v>2.6</v>
      </c>
    </row>
    <row r="15" spans="4:4">
      <c r="D15" s="4">
        <f>SUM(D2:D14)</f>
        <v>30137</v>
      </c>
    </row>
    <row r="21" spans="1:4">
      <c r="A21" s="4" t="s">
        <v>84</v>
      </c>
      <c r="C21" s="4">
        <v>28646</v>
      </c>
      <c r="D21" s="4">
        <v>31132.56</v>
      </c>
    </row>
    <row r="22" spans="1:4">
      <c r="A22" s="4" t="s">
        <v>85</v>
      </c>
      <c r="C22" s="4">
        <v>1491</v>
      </c>
      <c r="D22" s="4">
        <v>1620.42</v>
      </c>
    </row>
    <row r="23" spans="1:4">
      <c r="A23" s="4" t="s">
        <v>86</v>
      </c>
      <c r="C23" s="4">
        <f>SUBTOTAL(9,C21:C22)</f>
        <v>30137</v>
      </c>
      <c r="D23" s="4">
        <f>SUBTOTAL(9,D21:D22)</f>
        <v>32752.98</v>
      </c>
    </row>
    <row r="24" spans="1:1">
      <c r="A24" s="4" t="s">
        <v>87</v>
      </c>
    </row>
  </sheetData>
  <autoFilter ref="A1:XFD15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999230033697770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999229930147109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111</v>
      </c>
      <c r="G3" s="1" t="s">
        <v>112</v>
      </c>
      <c r="H3" s="1" t="s">
        <v>113</v>
      </c>
      <c r="I3" s="1" t="s">
        <v>129</v>
      </c>
      <c r="J3" s="1" t="s">
        <v>115</v>
      </c>
      <c r="K3" s="1" t="s">
        <v>129</v>
      </c>
      <c r="L3" s="1" t="s">
        <v>129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130</v>
      </c>
      <c r="S3" s="1" t="s">
        <v>121</v>
      </c>
      <c r="T3" s="1" t="s">
        <v>122</v>
      </c>
      <c r="U3" s="1" t="s">
        <v>123</v>
      </c>
      <c r="V3" s="1" t="s">
        <v>124</v>
      </c>
    </row>
    <row r="4" s="1" customFormat="1" spans="1:22">
      <c r="A4" s="3">
        <v>999229926570744</v>
      </c>
      <c r="B4" s="1" t="s">
        <v>125</v>
      </c>
      <c r="C4" s="1" t="s">
        <v>131</v>
      </c>
      <c r="D4" s="1" t="s">
        <v>109</v>
      </c>
      <c r="E4" s="1" t="s">
        <v>132</v>
      </c>
      <c r="F4" s="1" t="s">
        <v>133</v>
      </c>
      <c r="G4" s="1" t="s">
        <v>112</v>
      </c>
      <c r="H4" s="1" t="s">
        <v>113</v>
      </c>
      <c r="I4" s="1" t="s">
        <v>134</v>
      </c>
      <c r="J4" s="1" t="s">
        <v>115</v>
      </c>
      <c r="K4" s="1" t="s">
        <v>134</v>
      </c>
      <c r="L4" s="1" t="s">
        <v>134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135</v>
      </c>
      <c r="S4" s="1" t="s">
        <v>121</v>
      </c>
      <c r="T4" s="1" t="s">
        <v>122</v>
      </c>
      <c r="U4" s="1" t="s">
        <v>123</v>
      </c>
      <c r="V4" s="1" t="s">
        <v>124</v>
      </c>
    </row>
    <row r="5" s="1" customFormat="1" spans="1:22">
      <c r="A5" s="3">
        <v>999229912887431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133</v>
      </c>
      <c r="G5" s="1" t="s">
        <v>112</v>
      </c>
      <c r="H5" s="1" t="s">
        <v>113</v>
      </c>
      <c r="I5" s="1" t="s">
        <v>140</v>
      </c>
      <c r="J5" s="1" t="s">
        <v>115</v>
      </c>
      <c r="K5" s="1" t="s">
        <v>140</v>
      </c>
      <c r="L5" s="1" t="s">
        <v>140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141</v>
      </c>
      <c r="S5" s="1" t="s">
        <v>121</v>
      </c>
      <c r="T5" s="1" t="s">
        <v>122</v>
      </c>
      <c r="U5" s="1" t="s">
        <v>123</v>
      </c>
      <c r="V5" s="1" t="s">
        <v>124</v>
      </c>
    </row>
    <row r="6" s="1" customFormat="1" spans="1:22">
      <c r="A6" s="3">
        <v>999229910485901</v>
      </c>
      <c r="B6" s="1" t="s">
        <v>136</v>
      </c>
      <c r="C6" s="1" t="s">
        <v>142</v>
      </c>
      <c r="D6" s="1" t="s">
        <v>138</v>
      </c>
      <c r="E6" s="1" t="s">
        <v>143</v>
      </c>
      <c r="F6" s="1" t="s">
        <v>133</v>
      </c>
      <c r="G6" s="1" t="s">
        <v>112</v>
      </c>
      <c r="H6" s="1" t="s">
        <v>113</v>
      </c>
      <c r="I6" s="1" t="s">
        <v>144</v>
      </c>
      <c r="J6" s="1" t="s">
        <v>115</v>
      </c>
      <c r="K6" s="1" t="s">
        <v>144</v>
      </c>
      <c r="L6" s="1" t="s">
        <v>144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145</v>
      </c>
      <c r="S6" s="1" t="s">
        <v>121</v>
      </c>
      <c r="T6" s="1" t="s">
        <v>122</v>
      </c>
      <c r="U6" s="1" t="s">
        <v>123</v>
      </c>
      <c r="V6" s="1" t="s">
        <v>124</v>
      </c>
    </row>
    <row r="7" s="1" customFormat="1" spans="1:22">
      <c r="A7" s="3">
        <v>999229904048229</v>
      </c>
      <c r="B7" s="1" t="s">
        <v>146</v>
      </c>
      <c r="C7" s="1" t="s">
        <v>147</v>
      </c>
      <c r="D7" s="1" t="s">
        <v>138</v>
      </c>
      <c r="E7" s="1" t="s">
        <v>148</v>
      </c>
      <c r="F7" s="1" t="s">
        <v>111</v>
      </c>
      <c r="G7" s="1" t="s">
        <v>112</v>
      </c>
      <c r="H7" s="1" t="s">
        <v>113</v>
      </c>
      <c r="I7" s="1" t="s">
        <v>149</v>
      </c>
      <c r="J7" s="1" t="s">
        <v>115</v>
      </c>
      <c r="K7" s="1" t="s">
        <v>149</v>
      </c>
      <c r="L7" s="1" t="s">
        <v>149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150</v>
      </c>
      <c r="S7" s="1" t="s">
        <v>121</v>
      </c>
      <c r="T7" s="1" t="s">
        <v>122</v>
      </c>
      <c r="U7" s="1" t="s">
        <v>123</v>
      </c>
      <c r="V7" s="1" t="s">
        <v>124</v>
      </c>
    </row>
    <row r="8" s="1" customFormat="1" spans="1:22">
      <c r="A8" s="3">
        <v>999229899994787</v>
      </c>
      <c r="B8" s="1" t="s">
        <v>146</v>
      </c>
      <c r="C8" s="1" t="s">
        <v>151</v>
      </c>
      <c r="D8" s="1" t="s">
        <v>152</v>
      </c>
      <c r="E8" s="1" t="s">
        <v>153</v>
      </c>
      <c r="F8" s="1" t="s">
        <v>111</v>
      </c>
      <c r="G8" s="1" t="s">
        <v>112</v>
      </c>
      <c r="H8" s="1" t="s">
        <v>113</v>
      </c>
      <c r="I8" s="1" t="s">
        <v>154</v>
      </c>
      <c r="J8" s="1" t="s">
        <v>115</v>
      </c>
      <c r="K8" s="1" t="s">
        <v>154</v>
      </c>
      <c r="L8" s="1" t="s">
        <v>154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155</v>
      </c>
      <c r="S8" s="1" t="s">
        <v>121</v>
      </c>
      <c r="T8" s="1" t="s">
        <v>122</v>
      </c>
      <c r="U8" s="1" t="s">
        <v>123</v>
      </c>
      <c r="V8" s="1" t="s">
        <v>124</v>
      </c>
    </row>
    <row r="9" s="1" customFormat="1" spans="1:22">
      <c r="A9" s="3">
        <v>999229832565263</v>
      </c>
      <c r="B9" s="1" t="s">
        <v>156</v>
      </c>
      <c r="C9" s="1" t="s">
        <v>157</v>
      </c>
      <c r="D9" s="1" t="s">
        <v>138</v>
      </c>
      <c r="E9" s="1" t="s">
        <v>158</v>
      </c>
      <c r="F9" s="1" t="s">
        <v>111</v>
      </c>
      <c r="G9" s="1" t="s">
        <v>112</v>
      </c>
      <c r="H9" s="1" t="s">
        <v>113</v>
      </c>
      <c r="I9" s="1" t="s">
        <v>159</v>
      </c>
      <c r="J9" s="1" t="s">
        <v>115</v>
      </c>
      <c r="K9" s="1" t="s">
        <v>159</v>
      </c>
      <c r="L9" s="1" t="s">
        <v>159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160</v>
      </c>
      <c r="S9" s="1" t="s">
        <v>121</v>
      </c>
      <c r="T9" s="1" t="s">
        <v>122</v>
      </c>
      <c r="U9" s="1" t="s">
        <v>123</v>
      </c>
      <c r="V9" s="1" t="s">
        <v>124</v>
      </c>
    </row>
    <row r="10" s="1" customFormat="1" spans="1:22">
      <c r="A10" s="3">
        <v>999229742007558</v>
      </c>
      <c r="B10" s="1" t="s">
        <v>161</v>
      </c>
      <c r="C10" s="1" t="s">
        <v>162</v>
      </c>
      <c r="D10" s="1" t="s">
        <v>109</v>
      </c>
      <c r="E10" s="1" t="s">
        <v>163</v>
      </c>
      <c r="F10" s="1" t="s">
        <v>111</v>
      </c>
      <c r="G10" s="1" t="s">
        <v>112</v>
      </c>
      <c r="H10" s="1" t="s">
        <v>113</v>
      </c>
      <c r="I10" s="1" t="s">
        <v>164</v>
      </c>
      <c r="J10" s="1" t="s">
        <v>115</v>
      </c>
      <c r="K10" s="1" t="s">
        <v>164</v>
      </c>
      <c r="L10" s="1" t="s">
        <v>164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165</v>
      </c>
      <c r="S10" s="1" t="s">
        <v>121</v>
      </c>
      <c r="T10" s="1" t="s">
        <v>122</v>
      </c>
      <c r="U10" s="1" t="s">
        <v>123</v>
      </c>
      <c r="V10" s="1" t="s">
        <v>124</v>
      </c>
    </row>
    <row r="11" s="1" customFormat="1" spans="1:22">
      <c r="A11" s="3">
        <v>999229395948924</v>
      </c>
      <c r="B11" s="1" t="s">
        <v>166</v>
      </c>
      <c r="C11" s="1" t="s">
        <v>167</v>
      </c>
      <c r="D11" s="1" t="s">
        <v>138</v>
      </c>
      <c r="E11" s="1" t="s">
        <v>168</v>
      </c>
      <c r="F11" s="1" t="s">
        <v>133</v>
      </c>
      <c r="G11" s="1" t="s">
        <v>112</v>
      </c>
      <c r="H11" s="1" t="s">
        <v>113</v>
      </c>
      <c r="I11" s="1" t="s">
        <v>169</v>
      </c>
      <c r="J11" s="1" t="s">
        <v>115</v>
      </c>
      <c r="K11" s="1" t="s">
        <v>169</v>
      </c>
      <c r="L11" s="1" t="s">
        <v>169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170</v>
      </c>
      <c r="S11" s="1" t="s">
        <v>121</v>
      </c>
      <c r="T11" s="1" t="s">
        <v>122</v>
      </c>
      <c r="U11" s="1" t="s">
        <v>123</v>
      </c>
      <c r="V11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2024-02-22T01:10:05Z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9747CEF4D4C842AA956DB1E496EC5E8F_12</vt:lpwstr>
  </property>
</Properties>
</file>