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<sst xmlns="http://schemas.openxmlformats.org/spreadsheetml/2006/main" count="463" uniqueCount="198">
  <si>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</si>
  <si>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</si>
  <si>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</si>
  <si>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</si>
  <si>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</si>
  <si>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</si>
  <si>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</si>
  <si>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</si>
  <si>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</si>
  <si>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</si>
  <si>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</si>
  <si>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</si>
  <si>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</si>
  <si>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</si>
  <si>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</si>
  <si>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</si>
  <si>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</si>
  <si>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</si>
  <si>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</si>
  <si>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</si>
  <si>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</si>
  <si>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</si>
  <si>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</si>
  <si>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</si>
  <si>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</si>
  <si>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999229452447261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</si>
  <si>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</si>
  <si>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</si>
  <si>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</si>
  <si>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</si>
  <si>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</si>
  <si>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XU/LIFENG</t>
  </si>
  <si>
    <t>CA363240229CNY</t>
  </si>
  <si>
    <t>未提现</t>
  </si>
  <si>
    <t>携程开票</t>
  </si>
  <si>
    <t xml:space="preserve">4526622	</t>
  </si>
  <si>
    <t xml:space="preserve">13104739	</t>
  </si>
  <si>
    <t xml:space="preserve">999229458270877	</t>
  </si>
  <si>
    <t>方块客房 (城市景观)(至少提前5天预订)(至少连住2晚及以上)&lt;双人入住&gt;&lt;内宾&gt;&lt;无早&gt;</t>
  </si>
  <si>
    <t>YAN/YING,WU/TAO,CHEN/DONGDONG,TENG/YUJIAO</t>
  </si>
  <si>
    <t xml:space="preserve">4532512	</t>
  </si>
  <si>
    <t xml:space="preserve">13107528	</t>
  </si>
  <si>
    <t xml:space="preserve">999229568319285	</t>
  </si>
  <si>
    <t>CHEN/QUANRUN</t>
  </si>
  <si>
    <t xml:space="preserve">4569986	</t>
  </si>
  <si>
    <t xml:space="preserve">13108262	</t>
  </si>
  <si>
    <t xml:space="preserve">999229599361696	</t>
  </si>
  <si>
    <t>[香港]香港九龙酒店(The Kowloon Hotel)(9826444)</t>
  </si>
  <si>
    <t>高级房（双人床）(至少提前5天预订)(至少连住2晚及以上)&lt;双人入住&gt;&lt;内宾&gt;&lt;无早&gt;</t>
  </si>
  <si>
    <t>GUO/LIN</t>
  </si>
  <si>
    <t xml:space="preserve">4577017	</t>
  </si>
  <si>
    <t xml:space="preserve">13109368	</t>
  </si>
  <si>
    <t xml:space="preserve">999229747505531	</t>
  </si>
  <si>
    <t>FAN/LI</t>
  </si>
  <si>
    <t xml:space="preserve">4604529	</t>
  </si>
  <si>
    <t xml:space="preserve">13113101	</t>
  </si>
  <si>
    <t xml:space="preserve">999229808907761	</t>
  </si>
  <si>
    <t>豪华房(至少提前5天预订)(至少连住2晚及以上)&lt;双人入住&gt;&lt;内宾&gt;&lt;无早&gt;</t>
  </si>
  <si>
    <t>WU/NA,GAO/HANG</t>
  </si>
  <si>
    <t xml:space="preserve">4614844	</t>
  </si>
  <si>
    <t xml:space="preserve">9145044	</t>
  </si>
  <si>
    <t xml:space="preserve">999229883909772	</t>
  </si>
  <si>
    <t>[香港]香港都会海逸酒店(Harbour Plaza Metropolis)(5347164)</t>
  </si>
  <si>
    <t>高级房(至少提前7天预订)(至少连住2晚及以上)&lt;双人入住&gt;&lt;内宾&gt;&lt;无早&gt;</t>
  </si>
  <si>
    <t>Liu/shanshan</t>
  </si>
  <si>
    <t xml:space="preserve">4628676	</t>
  </si>
  <si>
    <t xml:space="preserve">	</t>
  </si>
  <si>
    <t xml:space="preserve">999230022480600	</t>
  </si>
  <si>
    <t>[梅州]梅州昌盛豪生大酒店(45834822)</t>
  </si>
  <si>
    <t>柚见好——非遗双床房&lt;限量特惠&gt;&lt;单早&gt;</t>
  </si>
  <si>
    <t>饒湘童</t>
  </si>
  <si>
    <t xml:space="preserve">999230059703212	</t>
  </si>
  <si>
    <t>柚见好——非遗双床房&lt;超值特惠&gt;&lt;双人入住&gt;&lt;双早&gt;</t>
  </si>
  <si>
    <t>刘东武</t>
  </si>
  <si>
    <t xml:space="preserve">999230134904406	</t>
  </si>
  <si>
    <t>柚见汝——非遗大床房&lt;双人入住&gt;&lt;限量特惠&gt;&lt;单早&gt;</t>
  </si>
  <si>
    <t>李惠兰</t>
  </si>
  <si>
    <t xml:space="preserve">627441	</t>
  </si>
  <si>
    <t>退单</t>
  </si>
  <si>
    <t xml:space="preserve">999230264139389	</t>
  </si>
  <si>
    <t>李信广,陈梅</t>
  </si>
  <si>
    <t xml:space="preserve">p628356	</t>
  </si>
  <si>
    <t xml:space="preserve">999230280418537	</t>
  </si>
  <si>
    <t>柚见客家——非遗套房&lt;超值特惠&gt;&lt;双人入住&gt;&lt;双早&gt;</t>
  </si>
  <si>
    <t>贝芹</t>
  </si>
  <si>
    <t>取消</t>
  </si>
  <si>
    <t xml:space="preserve">999230288232607	</t>
  </si>
  <si>
    <t>黄波</t>
  </si>
  <si>
    <t xml:space="preserve">628749	</t>
  </si>
  <si>
    <t xml:space="preserve">999230295771748	</t>
  </si>
  <si>
    <t>佘信淼</t>
  </si>
  <si>
    <t xml:space="preserve">999230295773869	</t>
  </si>
  <si>
    <t>柚见汝——非遗大床房&lt;超值特惠&gt;&lt;双人入住&gt;&lt;双早&gt;</t>
  </si>
  <si>
    <t>肖艳阳</t>
  </si>
  <si>
    <t xml:space="preserve">628869	</t>
  </si>
  <si>
    <t xml:space="preserve">999230295947168	</t>
  </si>
  <si>
    <t>孙平贺,侯漩</t>
  </si>
  <si>
    <t xml:space="preserve">999230295947866	</t>
  </si>
  <si>
    <t>高康锐</t>
  </si>
  <si>
    <t xml:space="preserve">999230304026099	</t>
  </si>
  <si>
    <t>陈冬</t>
  </si>
  <si>
    <t>，</t>
  </si>
  <si>
    <t>999230022480600</t>
  </si>
  <si>
    <t>202401292026420076</t>
  </si>
  <si>
    <t>999230059703212</t>
  </si>
  <si>
    <t>202402021650450068</t>
  </si>
  <si>
    <t>999230134904406</t>
  </si>
  <si>
    <t>202402031745100069</t>
  </si>
  <si>
    <t>999230264139389</t>
  </si>
  <si>
    <t>202402111101480020</t>
  </si>
  <si>
    <t>999230288232607</t>
  </si>
  <si>
    <t>202402121851380069</t>
  </si>
  <si>
    <t>999230295771748</t>
  </si>
  <si>
    <t>202402130859080079</t>
  </si>
  <si>
    <t>999230295773869</t>
  </si>
  <si>
    <t>202402130859000076</t>
  </si>
  <si>
    <t>999230295947168</t>
  </si>
  <si>
    <t>202402130944460025</t>
  </si>
  <si>
    <t>999230295947866</t>
  </si>
  <si>
    <t>202402130955140079</t>
  </si>
  <si>
    <t>999230304026099</t>
  </si>
  <si>
    <t>202402131603520076</t>
  </si>
  <si>
    <t>A240229092113481</t>
  </si>
  <si>
    <t>房集：i240229091956 11908.4元</t>
  </si>
  <si>
    <t>CNY / HKD 当前参考汇率: 1.085128316</t>
  </si>
  <si>
    <t>总计：36869.4 CNY/
40008.03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</si>
  <si>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</si>
  <si>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</si>
  <si>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</si>
  <si>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</si>
  <si>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</si>
  <si>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</si>
  <si>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</si>
  <si>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</si>
  <si>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</si>
  <si>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</si>
  <si>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</si>
  <si>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</si>
  <si>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</si>
  <si>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</si>
  <si>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</si>
  <si>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</si>
  <si>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</si>
  <si>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</si>
  <si>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</si>
  <si>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2024-01-22</t>
  </si>
  <si>
    <t>4628676</t>
  </si>
  <si>
    <t>香港都会海逸酒店</t>
  </si>
  <si>
    <t>Liu shanshan</t>
  </si>
  <si>
    <t>2024-02-11</t>
  </si>
  <si>
    <t>2024-02-14</t>
  </si>
  <si>
    <t>退房日周结</t>
  </si>
  <si>
    <t>4152.00</t>
  </si>
  <si>
    <t>RMB</t>
  </si>
  <si>
    <t>0</t>
  </si>
  <si>
    <t>0.00</t>
  </si>
  <si>
    <t>携程国内直连(DD)</t>
  </si>
  <si>
    <t>01.011249</t>
  </si>
  <si>
    <t>2024-01-22 15:12:25</t>
  </si>
  <si>
    <t>否</t>
  </si>
  <si>
    <t>汇智国际旅游发展有限公司</t>
  </si>
  <si>
    <t>直连</t>
  </si>
  <si>
    <t>中国</t>
  </si>
  <si>
    <t>2024-01-19</t>
  </si>
  <si>
    <t>4614844</t>
  </si>
  <si>
    <t>香港九龙酒店</t>
  </si>
  <si>
    <t>WU NA,GAO HANG</t>
  </si>
  <si>
    <t>2024-02-10</t>
  </si>
  <si>
    <t>7171.00</t>
  </si>
  <si>
    <t>2024-01-19 16:49:12</t>
  </si>
  <si>
    <t>2024-01-16</t>
  </si>
  <si>
    <t>4604529</t>
  </si>
  <si>
    <t>历山酒店</t>
  </si>
  <si>
    <t>FAN LI</t>
  </si>
  <si>
    <t>4040.00</t>
  </si>
  <si>
    <t>2024-01-17 09:23:15</t>
  </si>
  <si>
    <t>2024-01-10</t>
  </si>
  <si>
    <t>4577017</t>
  </si>
  <si>
    <t>GUO LIN</t>
  </si>
  <si>
    <t>2024-02-12</t>
  </si>
  <si>
    <t>3252.00</t>
  </si>
  <si>
    <t>2024-01-11 10:10:38</t>
  </si>
  <si>
    <t>2024-01-09</t>
  </si>
  <si>
    <t>4569986</t>
  </si>
  <si>
    <t>CHEN QUANRUN</t>
  </si>
  <si>
    <t>2102.00</t>
  </si>
  <si>
    <t>2024-01-09 15:50:44</t>
  </si>
  <si>
    <t>2024-01-02</t>
  </si>
  <si>
    <t>4532512</t>
  </si>
  <si>
    <t>YAN YING,WU TAO,CHEN DONGDONG,TENG YUJIAO</t>
  </si>
  <si>
    <t>4244.00</t>
  </si>
  <si>
    <t>2122.00</t>
  </si>
  <si>
    <t>-2122</t>
  </si>
  <si>
    <t>2024-01-08 14:57:33</t>
  </si>
  <si>
    <t>2023-12-31</t>
  </si>
  <si>
    <t>4526622</t>
  </si>
  <si>
    <t>XU LIFENG</t>
  </si>
  <si>
    <t>2024-01-02 09:07:53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</si>
</sst>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381000</xdr:colOff>
      <xdr:row>66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4965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45334</v>
      </c>
      <c r="G2" s="6">
        <v>45336</v>
      </c>
      <c r="H2" s="4">
        <v>1</v>
      </c>
      <c r="I2" s="4">
        <v>2</v>
      </c>
      <c r="J2" s="4">
        <v>2</v>
      </c>
      <c r="K2" s="4" t="s">
        <v>30</v>
      </c>
      <c r="L2" s="4">
        <v>2122</v>
      </c>
      <c r="M2" s="4">
        <v>2122</v>
      </c>
      <c r="N2" s="4" t="s">
        <v>31</v>
      </c>
      <c r="O2" s="4" t="s">
        <v>32</v>
      </c>
      <c r="P2" s="4" t="s">
        <v>33</v>
      </c>
      <c r="Q2" s="4">
        <v>0</v>
      </c>
      <c r="R2" s="7">
        <v>45291</v>
      </c>
      <c r="S2" s="6">
        <v>45351</v>
      </c>
      <c r="T2" s="4" t="s">
        <v>34</v>
      </c>
      <c r="U2" s="4">
        <v>2122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45334</v>
      </c>
      <c r="G3" s="6">
        <v>45336</v>
      </c>
      <c r="H3" s="4">
        <v>2</v>
      </c>
      <c r="I3" s="4">
        <v>2</v>
      </c>
      <c r="J3" s="4">
        <v>4</v>
      </c>
      <c r="K3" s="4" t="s">
        <v>30</v>
      </c>
      <c r="L3" s="4">
        <v>4244</v>
      </c>
      <c r="M3" s="4">
        <v>4244</v>
      </c>
      <c r="N3" s="4" t="s">
        <v>39</v>
      </c>
      <c r="O3" s="4" t="s">
        <v>32</v>
      </c>
      <c r="P3" s="4" t="s">
        <v>33</v>
      </c>
      <c r="Q3" s="4">
        <v>0</v>
      </c>
      <c r="R3" s="7">
        <v>45293</v>
      </c>
      <c r="S3" s="6">
        <v>45351</v>
      </c>
      <c r="T3" s="4" t="s">
        <v>34</v>
      </c>
      <c r="U3" s="4">
        <v>4244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45334</v>
      </c>
      <c r="G4" s="6">
        <v>45336</v>
      </c>
      <c r="H4" s="4">
        <v>1</v>
      </c>
      <c r="I4" s="4">
        <v>2</v>
      </c>
      <c r="J4" s="4">
        <v>2</v>
      </c>
      <c r="K4" s="4" t="s">
        <v>30</v>
      </c>
      <c r="L4" s="4">
        <v>2102</v>
      </c>
      <c r="M4" s="4">
        <v>2102</v>
      </c>
      <c r="N4" s="4" t="s">
        <v>43</v>
      </c>
      <c r="O4" s="4" t="s">
        <v>32</v>
      </c>
      <c r="P4" s="4" t="s">
        <v>33</v>
      </c>
      <c r="Q4" s="4">
        <v>0</v>
      </c>
      <c r="R4" s="7">
        <v>45300.0000115741</v>
      </c>
      <c r="S4" s="6">
        <v>45351</v>
      </c>
      <c r="T4" s="4" t="s">
        <v>34</v>
      </c>
      <c r="U4" s="4">
        <v>2102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45334</v>
      </c>
      <c r="G5" s="6">
        <v>45336</v>
      </c>
      <c r="H5" s="4">
        <v>1</v>
      </c>
      <c r="I5" s="4">
        <v>2</v>
      </c>
      <c r="J5" s="4">
        <v>2</v>
      </c>
      <c r="K5" s="4" t="s">
        <v>30</v>
      </c>
      <c r="L5" s="4">
        <v>3252</v>
      </c>
      <c r="M5" s="4">
        <v>3252</v>
      </c>
      <c r="N5" s="4" t="s">
        <v>49</v>
      </c>
      <c r="O5" s="4" t="s">
        <v>32</v>
      </c>
      <c r="P5" s="4" t="s">
        <v>33</v>
      </c>
      <c r="Q5" s="4">
        <v>0</v>
      </c>
      <c r="R5" s="7">
        <v>45301.0000115741</v>
      </c>
      <c r="S5" s="6">
        <v>45351</v>
      </c>
      <c r="T5" s="4" t="s">
        <v>34</v>
      </c>
      <c r="U5" s="4">
        <v>3252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45333</v>
      </c>
      <c r="G6" s="6">
        <v>45336</v>
      </c>
      <c r="H6" s="4">
        <v>1</v>
      </c>
      <c r="I6" s="4">
        <v>3</v>
      </c>
      <c r="J6" s="4">
        <v>3</v>
      </c>
      <c r="K6" s="4" t="s">
        <v>30</v>
      </c>
      <c r="L6" s="4">
        <v>4040</v>
      </c>
      <c r="M6" s="4">
        <v>4040</v>
      </c>
      <c r="N6" s="4" t="s">
        <v>53</v>
      </c>
      <c r="O6" s="4" t="s">
        <v>32</v>
      </c>
      <c r="P6" s="4" t="s">
        <v>33</v>
      </c>
      <c r="Q6" s="4">
        <v>0</v>
      </c>
      <c r="R6" s="7">
        <v>45307</v>
      </c>
      <c r="S6" s="6">
        <v>45351</v>
      </c>
      <c r="T6" s="4" t="s">
        <v>34</v>
      </c>
      <c r="U6" s="4">
        <v>4040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47</v>
      </c>
      <c r="E7" s="4" t="s">
        <v>57</v>
      </c>
      <c r="F7" s="6">
        <v>45332</v>
      </c>
      <c r="G7" s="6">
        <v>45336</v>
      </c>
      <c r="H7" s="4">
        <v>1</v>
      </c>
      <c r="I7" s="4">
        <v>4</v>
      </c>
      <c r="J7" s="4">
        <v>4</v>
      </c>
      <c r="K7" s="4" t="s">
        <v>30</v>
      </c>
      <c r="L7" s="4">
        <v>7171</v>
      </c>
      <c r="M7" s="4">
        <v>7171</v>
      </c>
      <c r="N7" s="4" t="s">
        <v>58</v>
      </c>
      <c r="O7" s="4" t="s">
        <v>32</v>
      </c>
      <c r="P7" s="4" t="s">
        <v>33</v>
      </c>
      <c r="Q7" s="4">
        <v>0</v>
      </c>
      <c r="R7" s="7">
        <v>45310.0000115741</v>
      </c>
      <c r="S7" s="6">
        <v>45351</v>
      </c>
      <c r="T7" s="4" t="s">
        <v>34</v>
      </c>
      <c r="U7" s="4">
        <v>7171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45333</v>
      </c>
      <c r="G8" s="6">
        <v>45336</v>
      </c>
      <c r="H8" s="4">
        <v>1</v>
      </c>
      <c r="I8" s="4">
        <v>3</v>
      </c>
      <c r="J8" s="4">
        <v>3</v>
      </c>
      <c r="K8" s="4" t="s">
        <v>30</v>
      </c>
      <c r="L8" s="4">
        <v>4152</v>
      </c>
      <c r="M8" s="4">
        <v>4152</v>
      </c>
      <c r="N8" s="4" t="s">
        <v>64</v>
      </c>
      <c r="O8" s="4" t="s">
        <v>32</v>
      </c>
      <c r="P8" s="4" t="s">
        <v>33</v>
      </c>
      <c r="Q8" s="4">
        <v>0</v>
      </c>
      <c r="R8" s="7">
        <v>45313</v>
      </c>
      <c r="S8" s="6">
        <v>45351</v>
      </c>
      <c r="T8" s="4" t="s">
        <v>34</v>
      </c>
      <c r="U8" s="4">
        <v>4152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45333</v>
      </c>
      <c r="G9" s="6">
        <v>45336</v>
      </c>
      <c r="H9" s="4">
        <v>1</v>
      </c>
      <c r="I9" s="4">
        <v>3</v>
      </c>
      <c r="J9" s="4">
        <v>3</v>
      </c>
      <c r="K9" s="4" t="s">
        <v>30</v>
      </c>
      <c r="L9" s="4">
        <v>1744.4</v>
      </c>
      <c r="M9" s="4">
        <v>1744.4</v>
      </c>
      <c r="N9" s="4" t="s">
        <v>70</v>
      </c>
      <c r="O9" s="4" t="s">
        <v>32</v>
      </c>
      <c r="P9" s="4" t="s">
        <v>33</v>
      </c>
      <c r="Q9" s="4">
        <v>0</v>
      </c>
      <c r="R9" s="7">
        <v>45320</v>
      </c>
      <c r="S9" s="6">
        <v>45351</v>
      </c>
      <c r="T9" s="4" t="s">
        <v>34</v>
      </c>
      <c r="U9" s="4">
        <v>1744.4</v>
      </c>
      <c r="V9" s="4">
        <v>0</v>
      </c>
      <c r="W9" s="4">
        <v>0</v>
      </c>
      <c r="X9" s="4" t="s">
        <v>66</v>
      </c>
      <c r="Y9" s="4" t="s">
        <v>66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68</v>
      </c>
      <c r="E10" s="4" t="s">
        <v>72</v>
      </c>
      <c r="F10" s="6">
        <v>45333</v>
      </c>
      <c r="G10" s="6">
        <v>45336</v>
      </c>
      <c r="H10" s="4">
        <v>1</v>
      </c>
      <c r="I10" s="4">
        <v>3</v>
      </c>
      <c r="J10" s="4">
        <v>3</v>
      </c>
      <c r="K10" s="4" t="s">
        <v>30</v>
      </c>
      <c r="L10" s="4">
        <v>1827</v>
      </c>
      <c r="M10" s="4">
        <v>1827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45323.0000115741</v>
      </c>
      <c r="S10" s="6">
        <v>45351</v>
      </c>
      <c r="T10" s="4" t="s">
        <v>34</v>
      </c>
      <c r="U10" s="4">
        <v>1827</v>
      </c>
      <c r="V10" s="4">
        <v>0</v>
      </c>
      <c r="W10" s="4">
        <v>0</v>
      </c>
      <c r="X10" s="4" t="s">
        <v>66</v>
      </c>
      <c r="Y10" s="4" t="s">
        <v>66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68</v>
      </c>
      <c r="E11" s="4" t="s">
        <v>75</v>
      </c>
      <c r="F11" s="6">
        <v>45335</v>
      </c>
      <c r="G11" s="6">
        <v>45336</v>
      </c>
      <c r="H11" s="4">
        <v>1</v>
      </c>
      <c r="I11" s="4">
        <v>1</v>
      </c>
      <c r="J11" s="4">
        <v>1</v>
      </c>
      <c r="K11" s="4" t="s">
        <v>30</v>
      </c>
      <c r="L11" s="4">
        <v>595</v>
      </c>
      <c r="M11" s="4">
        <v>595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45325</v>
      </c>
      <c r="S11" s="6">
        <v>45351</v>
      </c>
      <c r="T11" s="4" t="s">
        <v>34</v>
      </c>
      <c r="U11" s="4">
        <v>595</v>
      </c>
      <c r="V11" s="4">
        <v>0</v>
      </c>
      <c r="W11" s="4">
        <v>0</v>
      </c>
      <c r="X11" s="4" t="s">
        <v>66</v>
      </c>
      <c r="Y11" s="4" t="s">
        <v>77</v>
      </c>
    </row>
    <row r="12" s="4" customFormat="1" spans="1:25">
      <c r="A12" s="4" t="s">
        <v>37</v>
      </c>
      <c r="B12" s="4" t="s">
        <v>26</v>
      </c>
      <c r="C12" s="4" t="s">
        <v>78</v>
      </c>
      <c r="D12" s="4" t="s">
        <v>28</v>
      </c>
      <c r="E12" s="4" t="s">
        <v>38</v>
      </c>
      <c r="F12" s="6">
        <v>45334</v>
      </c>
      <c r="G12" s="6">
        <v>45336</v>
      </c>
      <c r="H12" s="4">
        <v>2</v>
      </c>
      <c r="I12" s="4">
        <v>2</v>
      </c>
      <c r="J12" s="4">
        <v>4</v>
      </c>
      <c r="K12" s="4" t="s">
        <v>30</v>
      </c>
      <c r="L12" s="4">
        <v>-2122</v>
      </c>
      <c r="M12" s="4">
        <v>-2122</v>
      </c>
      <c r="N12" s="4" t="s">
        <v>39</v>
      </c>
      <c r="O12" s="4" t="s">
        <v>32</v>
      </c>
      <c r="P12" s="4" t="s">
        <v>33</v>
      </c>
      <c r="Q12" s="4">
        <v>0</v>
      </c>
      <c r="R12" s="7">
        <v>45293.4737384259</v>
      </c>
      <c r="S12" s="6">
        <v>45351</v>
      </c>
      <c r="T12" s="4" t="s">
        <v>34</v>
      </c>
      <c r="U12" s="4">
        <v>-2122</v>
      </c>
      <c r="V12" s="4">
        <v>0</v>
      </c>
      <c r="W12" s="4">
        <v>0</v>
      </c>
      <c r="X12" s="4" t="s">
        <v>40</v>
      </c>
      <c r="Y12" s="4" t="s">
        <v>41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68</v>
      </c>
      <c r="E13" s="4" t="s">
        <v>72</v>
      </c>
      <c r="F13" s="6">
        <v>45334</v>
      </c>
      <c r="G13" s="6">
        <v>45336</v>
      </c>
      <c r="H13" s="4">
        <v>2</v>
      </c>
      <c r="I13" s="4">
        <v>2</v>
      </c>
      <c r="J13" s="4">
        <v>4</v>
      </c>
      <c r="K13" s="4" t="s">
        <v>30</v>
      </c>
      <c r="L13" s="4">
        <v>2730</v>
      </c>
      <c r="M13" s="4">
        <v>2730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45333.0000115741</v>
      </c>
      <c r="S13" s="6">
        <v>45351</v>
      </c>
      <c r="T13" s="4" t="s">
        <v>34</v>
      </c>
      <c r="U13" s="4">
        <v>2730</v>
      </c>
      <c r="V13" s="4">
        <v>0</v>
      </c>
      <c r="W13" s="4">
        <v>0</v>
      </c>
      <c r="X13" s="4" t="s">
        <v>66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68</v>
      </c>
      <c r="E14" s="4" t="s">
        <v>83</v>
      </c>
      <c r="F14" s="6">
        <v>45334</v>
      </c>
      <c r="G14" s="6">
        <v>45336</v>
      </c>
      <c r="H14" s="4">
        <v>1</v>
      </c>
      <c r="I14" s="4">
        <v>2</v>
      </c>
      <c r="J14" s="4">
        <v>2</v>
      </c>
      <c r="K14" s="4" t="s">
        <v>30</v>
      </c>
      <c r="L14" s="4">
        <v>1960</v>
      </c>
      <c r="M14" s="4">
        <v>1960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45334.0000115741</v>
      </c>
      <c r="S14" s="6">
        <v>45351</v>
      </c>
      <c r="T14" s="4" t="s">
        <v>34</v>
      </c>
      <c r="U14" s="4">
        <v>1960</v>
      </c>
      <c r="V14" s="4">
        <v>0</v>
      </c>
      <c r="W14" s="4">
        <v>0</v>
      </c>
      <c r="X14" s="4" t="s">
        <v>66</v>
      </c>
      <c r="Y14" s="4" t="s">
        <v>66</v>
      </c>
    </row>
    <row r="15" s="4" customFormat="1" spans="1:25">
      <c r="A15" s="4" t="s">
        <v>82</v>
      </c>
      <c r="B15" s="4" t="s">
        <v>26</v>
      </c>
      <c r="C15" s="4" t="s">
        <v>85</v>
      </c>
      <c r="D15" s="4" t="s">
        <v>68</v>
      </c>
      <c r="E15" s="4" t="s">
        <v>83</v>
      </c>
      <c r="F15" s="6">
        <v>45334</v>
      </c>
      <c r="G15" s="6">
        <v>45336</v>
      </c>
      <c r="H15" s="4">
        <v>1</v>
      </c>
      <c r="I15" s="4">
        <v>2</v>
      </c>
      <c r="J15" s="4">
        <v>2</v>
      </c>
      <c r="K15" s="4" t="s">
        <v>30</v>
      </c>
      <c r="L15" s="4">
        <v>-1960</v>
      </c>
      <c r="M15" s="4">
        <v>-1960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45334.0000115741</v>
      </c>
      <c r="S15" s="6">
        <v>45351</v>
      </c>
      <c r="T15" s="4" t="s">
        <v>34</v>
      </c>
      <c r="U15" s="4">
        <v>-1960</v>
      </c>
      <c r="V15" s="4">
        <v>0</v>
      </c>
      <c r="W15" s="4">
        <v>0</v>
      </c>
      <c r="X15" s="4" t="s">
        <v>66</v>
      </c>
      <c r="Y15" s="4" t="s">
        <v>66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68</v>
      </c>
      <c r="E16" s="4" t="s">
        <v>72</v>
      </c>
      <c r="F16" s="6">
        <v>45335</v>
      </c>
      <c r="G16" s="6">
        <v>45336</v>
      </c>
      <c r="H16" s="4">
        <v>1</v>
      </c>
      <c r="I16" s="4">
        <v>1</v>
      </c>
      <c r="J16" s="4">
        <v>1</v>
      </c>
      <c r="K16" s="4" t="s">
        <v>30</v>
      </c>
      <c r="L16" s="4">
        <v>651</v>
      </c>
      <c r="M16" s="4">
        <v>651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45334.0000115741</v>
      </c>
      <c r="S16" s="6">
        <v>45351</v>
      </c>
      <c r="T16" s="4" t="s">
        <v>34</v>
      </c>
      <c r="U16" s="4">
        <v>651</v>
      </c>
      <c r="V16" s="4">
        <v>0</v>
      </c>
      <c r="W16" s="4">
        <v>0</v>
      </c>
      <c r="X16" s="4" t="s">
        <v>66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68</v>
      </c>
      <c r="E17" s="4" t="s">
        <v>69</v>
      </c>
      <c r="F17" s="6">
        <v>45335</v>
      </c>
      <c r="G17" s="6">
        <v>45336</v>
      </c>
      <c r="H17" s="4">
        <v>1</v>
      </c>
      <c r="I17" s="4">
        <v>1</v>
      </c>
      <c r="J17" s="4">
        <v>1</v>
      </c>
      <c r="K17" s="4" t="s">
        <v>30</v>
      </c>
      <c r="L17" s="4">
        <v>672</v>
      </c>
      <c r="M17" s="4">
        <v>672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45335.0000115741</v>
      </c>
      <c r="S17" s="6">
        <v>45351</v>
      </c>
      <c r="T17" s="4" t="s">
        <v>34</v>
      </c>
      <c r="U17" s="4">
        <v>672</v>
      </c>
      <c r="V17" s="4">
        <v>0</v>
      </c>
      <c r="W17" s="4">
        <v>0</v>
      </c>
      <c r="X17" s="4" t="s">
        <v>66</v>
      </c>
      <c r="Y17" s="4" t="s">
        <v>66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68</v>
      </c>
      <c r="E18" s="4" t="s">
        <v>92</v>
      </c>
      <c r="F18" s="6">
        <v>45335</v>
      </c>
      <c r="G18" s="6">
        <v>45336</v>
      </c>
      <c r="H18" s="4">
        <v>1</v>
      </c>
      <c r="I18" s="4">
        <v>1</v>
      </c>
      <c r="J18" s="4">
        <v>1</v>
      </c>
      <c r="K18" s="4" t="s">
        <v>30</v>
      </c>
      <c r="L18" s="4">
        <v>651</v>
      </c>
      <c r="M18" s="4">
        <v>651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45335.0000115741</v>
      </c>
      <c r="S18" s="6">
        <v>45351</v>
      </c>
      <c r="T18" s="4" t="s">
        <v>34</v>
      </c>
      <c r="U18" s="4">
        <v>651</v>
      </c>
      <c r="V18" s="4">
        <v>0</v>
      </c>
      <c r="W18" s="4">
        <v>0</v>
      </c>
      <c r="X18" s="4" t="s">
        <v>66</v>
      </c>
      <c r="Y18" s="4" t="s">
        <v>94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68</v>
      </c>
      <c r="E19" s="4" t="s">
        <v>72</v>
      </c>
      <c r="F19" s="6">
        <v>45335</v>
      </c>
      <c r="G19" s="6">
        <v>45336</v>
      </c>
      <c r="H19" s="4">
        <v>2</v>
      </c>
      <c r="I19" s="4">
        <v>1</v>
      </c>
      <c r="J19" s="4">
        <v>2</v>
      </c>
      <c r="K19" s="4" t="s">
        <v>30</v>
      </c>
      <c r="L19" s="4">
        <v>1442</v>
      </c>
      <c r="M19" s="4">
        <v>1442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45335</v>
      </c>
      <c r="S19" s="6">
        <v>45351</v>
      </c>
      <c r="T19" s="4" t="s">
        <v>34</v>
      </c>
      <c r="U19" s="4">
        <v>1442</v>
      </c>
      <c r="V19" s="4">
        <v>0</v>
      </c>
      <c r="W19" s="4">
        <v>0</v>
      </c>
      <c r="X19" s="4" t="s">
        <v>66</v>
      </c>
      <c r="Y19" s="4" t="s">
        <v>66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68</v>
      </c>
      <c r="E20" s="4" t="s">
        <v>92</v>
      </c>
      <c r="F20" s="6">
        <v>45335</v>
      </c>
      <c r="G20" s="6">
        <v>45336</v>
      </c>
      <c r="H20" s="4">
        <v>1</v>
      </c>
      <c r="I20" s="4">
        <v>1</v>
      </c>
      <c r="J20" s="4">
        <v>1</v>
      </c>
      <c r="K20" s="4" t="s">
        <v>30</v>
      </c>
      <c r="L20" s="4">
        <v>651</v>
      </c>
      <c r="M20" s="4">
        <v>651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45335.0000115741</v>
      </c>
      <c r="S20" s="6">
        <v>45351</v>
      </c>
      <c r="T20" s="4" t="s">
        <v>34</v>
      </c>
      <c r="U20" s="4">
        <v>651</v>
      </c>
      <c r="V20" s="4">
        <v>0</v>
      </c>
      <c r="W20" s="4">
        <v>0</v>
      </c>
      <c r="X20" s="4" t="s">
        <v>66</v>
      </c>
      <c r="Y20" s="4" t="s">
        <v>66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68</v>
      </c>
      <c r="E21" s="4" t="s">
        <v>83</v>
      </c>
      <c r="F21" s="6">
        <v>45335</v>
      </c>
      <c r="G21" s="6">
        <v>45336</v>
      </c>
      <c r="H21" s="4">
        <v>1</v>
      </c>
      <c r="I21" s="4">
        <v>1</v>
      </c>
      <c r="J21" s="4">
        <v>1</v>
      </c>
      <c r="K21" s="4" t="s">
        <v>30</v>
      </c>
      <c r="L21" s="4">
        <v>945</v>
      </c>
      <c r="M21" s="4">
        <v>945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45335</v>
      </c>
      <c r="S21" s="6">
        <v>45351</v>
      </c>
      <c r="T21" s="4" t="s">
        <v>34</v>
      </c>
      <c r="U21" s="4">
        <v>945</v>
      </c>
      <c r="V21" s="4">
        <v>0</v>
      </c>
      <c r="W21" s="4">
        <v>0</v>
      </c>
      <c r="X21" s="4" t="s">
        <v>66</v>
      </c>
      <c r="Y21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8" sqref="A28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5">
        <v>999229452447261</v>
      </c>
      <c r="B2" s="6">
        <v>45334</v>
      </c>
      <c r="C2" s="6">
        <v>45336</v>
      </c>
      <c r="D2" s="4">
        <v>2122</v>
      </c>
      <c r="E2" s="4" t="str">
        <f>VLOOKUP(A2,HOP!A:L,12,0)</f>
        <v>2122.00</v>
      </c>
      <c r="F2" s="4" t="str">
        <f>VLOOKUP(A2,HOP!A:C,3,0)</f>
        <v>4526622</v>
      </c>
      <c r="G2" s="4">
        <f>D2-E2</f>
        <v>0</v>
      </c>
      <c r="H2" s="4" t="str">
        <f>$H$1&amp;F2</f>
        <v>，4526622</v>
      </c>
      <c r="I2" s="4" t="str">
        <f>VLOOKUP(A2,HOP!A:U,21,0)</f>
        <v>直连</v>
      </c>
    </row>
    <row r="3" s="4" customFormat="1" spans="1:9">
      <c r="A3" s="5">
        <v>999229458270877</v>
      </c>
      <c r="B3" s="6">
        <v>45334</v>
      </c>
      <c r="C3" s="6">
        <v>45336</v>
      </c>
      <c r="D3" s="4">
        <v>2122</v>
      </c>
      <c r="E3" s="4" t="str">
        <f>VLOOKUP(A3,HOP!A:L,12,0)</f>
        <v>2122.00</v>
      </c>
      <c r="F3" s="4" t="str">
        <f>VLOOKUP(A3,HOP!A:C,3,0)</f>
        <v>4532512</v>
      </c>
      <c r="G3" s="4">
        <f t="shared" ref="G3:G19" si="0">D3-E3</f>
        <v>0</v>
      </c>
      <c r="H3" s="4" t="str">
        <f t="shared" ref="H3:H19" si="1">$H$1&amp;F3</f>
        <v>，4532512</v>
      </c>
      <c r="I3" s="4" t="str">
        <f>VLOOKUP(A3,HOP!A:U,21,0)</f>
        <v>直连</v>
      </c>
    </row>
    <row r="4" s="4" customFormat="1" spans="1:9">
      <c r="A4" s="5">
        <v>999229568319285</v>
      </c>
      <c r="B4" s="6">
        <v>45334</v>
      </c>
      <c r="C4" s="6">
        <v>45336</v>
      </c>
      <c r="D4" s="4">
        <v>2102</v>
      </c>
      <c r="E4" s="4" t="str">
        <f>VLOOKUP(A4,HOP!A:L,12,0)</f>
        <v>2102.00</v>
      </c>
      <c r="F4" s="4" t="str">
        <f>VLOOKUP(A4,HOP!A:C,3,0)</f>
        <v>4569986</v>
      </c>
      <c r="G4" s="4">
        <f t="shared" si="0"/>
        <v>0</v>
      </c>
      <c r="H4" s="4" t="str">
        <f t="shared" si="1"/>
        <v>，4569986</v>
      </c>
      <c r="I4" s="4" t="str">
        <f>VLOOKUP(A4,HOP!A:U,21,0)</f>
        <v>直连</v>
      </c>
    </row>
    <row r="5" s="4" customFormat="1" spans="1:9">
      <c r="A5" s="5">
        <v>999229599361696</v>
      </c>
      <c r="B5" s="6">
        <v>45334</v>
      </c>
      <c r="C5" s="6">
        <v>45336</v>
      </c>
      <c r="D5" s="4">
        <v>3252</v>
      </c>
      <c r="E5" s="4" t="str">
        <f>VLOOKUP(A5,HOP!A:L,12,0)</f>
        <v>3252.00</v>
      </c>
      <c r="F5" s="4" t="str">
        <f>VLOOKUP(A5,HOP!A:C,3,0)</f>
        <v>4577017</v>
      </c>
      <c r="G5" s="4">
        <f t="shared" si="0"/>
        <v>0</v>
      </c>
      <c r="H5" s="4" t="str">
        <f t="shared" si="1"/>
        <v>，4577017</v>
      </c>
      <c r="I5" s="4" t="str">
        <f>VLOOKUP(A5,HOP!A:U,21,0)</f>
        <v>直连</v>
      </c>
    </row>
    <row r="6" s="4" customFormat="1" spans="1:9">
      <c r="A6" s="5">
        <v>999229747505531</v>
      </c>
      <c r="B6" s="6">
        <v>45333</v>
      </c>
      <c r="C6" s="6">
        <v>45336</v>
      </c>
      <c r="D6" s="4">
        <v>4040</v>
      </c>
      <c r="E6" s="4" t="str">
        <f>VLOOKUP(A6,HOP!A:L,12,0)</f>
        <v>4040.00</v>
      </c>
      <c r="F6" s="4" t="str">
        <f>VLOOKUP(A6,HOP!A:C,3,0)</f>
        <v>4604529</v>
      </c>
      <c r="G6" s="4">
        <f t="shared" si="0"/>
        <v>0</v>
      </c>
      <c r="H6" s="4" t="str">
        <f t="shared" si="1"/>
        <v>，4604529</v>
      </c>
      <c r="I6" s="4" t="str">
        <f>VLOOKUP(A6,HOP!A:U,21,0)</f>
        <v>直连</v>
      </c>
    </row>
    <row r="7" s="4" customFormat="1" spans="1:9">
      <c r="A7" s="5">
        <v>999229808907761</v>
      </c>
      <c r="B7" s="6">
        <v>45332</v>
      </c>
      <c r="C7" s="6">
        <v>45336</v>
      </c>
      <c r="D7" s="4">
        <v>7171</v>
      </c>
      <c r="E7" s="4" t="str">
        <f>VLOOKUP(A7,HOP!A:L,12,0)</f>
        <v>7171.00</v>
      </c>
      <c r="F7" s="4" t="str">
        <f>VLOOKUP(A7,HOP!A:C,3,0)</f>
        <v>4614844</v>
      </c>
      <c r="G7" s="4">
        <f t="shared" si="0"/>
        <v>0</v>
      </c>
      <c r="H7" s="4" t="str">
        <f t="shared" si="1"/>
        <v>，4614844</v>
      </c>
      <c r="I7" s="4" t="str">
        <f>VLOOKUP(A7,HOP!A:U,21,0)</f>
        <v>直连</v>
      </c>
    </row>
    <row r="8" s="4" customFormat="1" spans="1:9">
      <c r="A8" s="5">
        <v>999229883909772</v>
      </c>
      <c r="B8" s="6">
        <v>45333</v>
      </c>
      <c r="C8" s="6">
        <v>45336</v>
      </c>
      <c r="D8" s="4">
        <v>4152</v>
      </c>
      <c r="E8" s="4" t="str">
        <f>VLOOKUP(A8,HOP!A:L,12,0)</f>
        <v>4152.00</v>
      </c>
      <c r="F8" s="4" t="str">
        <f>VLOOKUP(A8,HOP!A:C,3,0)</f>
        <v>4628676</v>
      </c>
      <c r="G8" s="4">
        <f t="shared" si="0"/>
        <v>0</v>
      </c>
      <c r="H8" s="4" t="str">
        <f t="shared" si="1"/>
        <v>，4628676</v>
      </c>
      <c r="I8" s="4" t="str">
        <f>VLOOKUP(A8,HOP!A:U,21,0)</f>
        <v>直连</v>
      </c>
    </row>
    <row r="9" s="4" customFormat="1" hidden="1" spans="1:10">
      <c r="A9" s="8" t="s">
        <v>102</v>
      </c>
      <c r="B9" s="6">
        <v>45333</v>
      </c>
      <c r="C9" s="6">
        <v>45336</v>
      </c>
      <c r="D9" s="4">
        <v>1744.4</v>
      </c>
      <c r="E9" s="4">
        <v>1744.41</v>
      </c>
      <c r="F9" s="9" t="s">
        <v>103</v>
      </c>
      <c r="G9" s="4">
        <f t="shared" si="0"/>
        <v>-0.00999999999999091</v>
      </c>
      <c r="H9" s="4" t="str">
        <f t="shared" si="1"/>
        <v>，202401292026420076</v>
      </c>
      <c r="I9" s="4" t="e">
        <f>VLOOKUP(A9,HOP!A:U,21,0)</f>
        <v>#N/A</v>
      </c>
      <c r="J9" s="4">
        <v>1.29</v>
      </c>
    </row>
    <row r="10" s="4" customFormat="1" hidden="1" spans="1:10">
      <c r="A10" s="8" t="s">
        <v>104</v>
      </c>
      <c r="B10" s="6">
        <v>45333</v>
      </c>
      <c r="C10" s="6">
        <v>45336</v>
      </c>
      <c r="D10" s="4">
        <v>1827</v>
      </c>
      <c r="E10" s="4">
        <v>1827</v>
      </c>
      <c r="F10" s="9" t="s">
        <v>105</v>
      </c>
      <c r="G10" s="4">
        <f t="shared" si="0"/>
        <v>0</v>
      </c>
      <c r="H10" s="4" t="str">
        <f t="shared" si="1"/>
        <v>，202402021650450068</v>
      </c>
      <c r="I10" s="4" t="e">
        <f>VLOOKUP(A10,HOP!A:U,21,0)</f>
        <v>#N/A</v>
      </c>
      <c r="J10" s="4">
        <v>2.2</v>
      </c>
    </row>
    <row r="11" s="4" customFormat="1" hidden="1" spans="1:10">
      <c r="A11" s="8" t="s">
        <v>106</v>
      </c>
      <c r="B11" s="6">
        <v>45335</v>
      </c>
      <c r="C11" s="6">
        <v>45336</v>
      </c>
      <c r="D11" s="4">
        <v>595</v>
      </c>
      <c r="E11" s="4">
        <v>595</v>
      </c>
      <c r="F11" s="9" t="s">
        <v>107</v>
      </c>
      <c r="G11" s="4">
        <f t="shared" si="0"/>
        <v>0</v>
      </c>
      <c r="H11" s="4" t="str">
        <f t="shared" si="1"/>
        <v>，202402031745100069</v>
      </c>
      <c r="I11" s="4" t="e">
        <f>VLOOKUP(A11,HOP!A:U,21,0)</f>
        <v>#N/A</v>
      </c>
      <c r="J11" s="4">
        <v>2.3</v>
      </c>
    </row>
    <row r="12" s="4" customFormat="1" hidden="1" spans="1:10">
      <c r="A12" s="8" t="s">
        <v>108</v>
      </c>
      <c r="B12" s="6">
        <v>45334</v>
      </c>
      <c r="C12" s="6">
        <v>45336</v>
      </c>
      <c r="D12" s="4">
        <v>2730</v>
      </c>
      <c r="E12" s="4">
        <v>2730</v>
      </c>
      <c r="F12" s="9" t="s">
        <v>109</v>
      </c>
      <c r="G12" s="4">
        <f t="shared" si="0"/>
        <v>0</v>
      </c>
      <c r="H12" s="4" t="str">
        <f t="shared" si="1"/>
        <v>，202402111101480020</v>
      </c>
      <c r="I12" s="4" t="e">
        <f>VLOOKUP(A12,HOP!A:U,21,0)</f>
        <v>#N/A</v>
      </c>
      <c r="J12" s="4">
        <v>2.11</v>
      </c>
    </row>
    <row r="13" s="4" customFormat="1" hidden="1" spans="1:9">
      <c r="A13" s="5">
        <v>999230280418537</v>
      </c>
      <c r="B13" s="6">
        <v>45334</v>
      </c>
      <c r="C13" s="6">
        <v>45336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10">
      <c r="A14" s="8" t="s">
        <v>110</v>
      </c>
      <c r="B14" s="6">
        <v>45335</v>
      </c>
      <c r="C14" s="6">
        <v>45336</v>
      </c>
      <c r="D14" s="4">
        <v>651</v>
      </c>
      <c r="E14" s="4">
        <v>651</v>
      </c>
      <c r="F14" s="9" t="s">
        <v>111</v>
      </c>
      <c r="G14" s="4">
        <f t="shared" si="0"/>
        <v>0</v>
      </c>
      <c r="H14" s="4" t="str">
        <f t="shared" si="1"/>
        <v>，202402121851380069</v>
      </c>
      <c r="I14" s="4" t="e">
        <f>VLOOKUP(A14,HOP!A:U,21,0)</f>
        <v>#N/A</v>
      </c>
      <c r="J14" s="4">
        <v>2.12</v>
      </c>
    </row>
    <row r="15" s="4" customFormat="1" hidden="1" spans="1:10">
      <c r="A15" s="8" t="s">
        <v>112</v>
      </c>
      <c r="B15" s="6">
        <v>45335</v>
      </c>
      <c r="C15" s="6">
        <v>45336</v>
      </c>
      <c r="D15" s="4">
        <v>672</v>
      </c>
      <c r="E15" s="4">
        <v>672</v>
      </c>
      <c r="F15" s="9" t="s">
        <v>113</v>
      </c>
      <c r="G15" s="4">
        <f t="shared" si="0"/>
        <v>0</v>
      </c>
      <c r="H15" s="4" t="str">
        <f t="shared" si="1"/>
        <v>，202402130859080079</v>
      </c>
      <c r="I15" s="4" t="e">
        <f>VLOOKUP(A15,HOP!A:U,21,0)</f>
        <v>#N/A</v>
      </c>
      <c r="J15" s="4">
        <v>2.13</v>
      </c>
    </row>
    <row r="16" s="4" customFormat="1" hidden="1" spans="1:10">
      <c r="A16" s="8" t="s">
        <v>114</v>
      </c>
      <c r="B16" s="6">
        <v>45335</v>
      </c>
      <c r="C16" s="6">
        <v>45336</v>
      </c>
      <c r="D16" s="4">
        <v>651</v>
      </c>
      <c r="E16" s="4">
        <v>651</v>
      </c>
      <c r="F16" s="9" t="s">
        <v>115</v>
      </c>
      <c r="G16" s="4">
        <f t="shared" si="0"/>
        <v>0</v>
      </c>
      <c r="H16" s="4" t="str">
        <f t="shared" si="1"/>
        <v>，202402130859000076</v>
      </c>
      <c r="I16" s="4" t="e">
        <f>VLOOKUP(A16,HOP!A:U,21,0)</f>
        <v>#N/A</v>
      </c>
      <c r="J16" s="4">
        <v>2.13</v>
      </c>
    </row>
    <row r="17" s="4" customFormat="1" hidden="1" spans="1:10">
      <c r="A17" s="8" t="s">
        <v>116</v>
      </c>
      <c r="B17" s="6">
        <v>45335</v>
      </c>
      <c r="C17" s="6">
        <v>45336</v>
      </c>
      <c r="D17" s="4">
        <v>1442</v>
      </c>
      <c r="E17" s="4">
        <v>1442</v>
      </c>
      <c r="F17" s="9" t="s">
        <v>117</v>
      </c>
      <c r="G17" s="4">
        <f t="shared" si="0"/>
        <v>0</v>
      </c>
      <c r="H17" s="4" t="str">
        <f t="shared" si="1"/>
        <v>，202402130944460025</v>
      </c>
      <c r="I17" s="4" t="e">
        <f>VLOOKUP(A17,HOP!A:U,21,0)</f>
        <v>#N/A</v>
      </c>
      <c r="J17" s="4">
        <v>2.13</v>
      </c>
    </row>
    <row r="18" s="4" customFormat="1" hidden="1" spans="1:10">
      <c r="A18" s="8" t="s">
        <v>118</v>
      </c>
      <c r="B18" s="6">
        <v>45335</v>
      </c>
      <c r="C18" s="6">
        <v>45336</v>
      </c>
      <c r="D18" s="4">
        <v>651</v>
      </c>
      <c r="E18" s="4">
        <v>651</v>
      </c>
      <c r="F18" s="9" t="s">
        <v>119</v>
      </c>
      <c r="G18" s="4">
        <f t="shared" si="0"/>
        <v>0</v>
      </c>
      <c r="H18" s="4" t="str">
        <f t="shared" si="1"/>
        <v>，202402130955140079</v>
      </c>
      <c r="I18" s="4" t="e">
        <f>VLOOKUP(A18,HOP!A:U,21,0)</f>
        <v>#N/A</v>
      </c>
      <c r="J18" s="4">
        <v>2.13</v>
      </c>
    </row>
    <row r="19" s="4" customFormat="1" hidden="1" spans="1:10">
      <c r="A19" s="8" t="s">
        <v>120</v>
      </c>
      <c r="B19" s="6">
        <v>45335</v>
      </c>
      <c r="C19" s="6">
        <v>45336</v>
      </c>
      <c r="D19" s="4">
        <v>945</v>
      </c>
      <c r="E19" s="4">
        <v>945</v>
      </c>
      <c r="F19" s="9" t="s">
        <v>121</v>
      </c>
      <c r="G19" s="4">
        <f t="shared" si="0"/>
        <v>0</v>
      </c>
      <c r="H19" s="4" t="str">
        <f t="shared" si="1"/>
        <v>，202402131603520076</v>
      </c>
      <c r="I19" s="4" t="e">
        <f>VLOOKUP(A19,HOP!A:U,21,0)</f>
        <v>#N/A</v>
      </c>
      <c r="J19" s="4">
        <v>2.13</v>
      </c>
    </row>
    <row r="21" spans="4:4">
      <c r="D21" s="4">
        <f>SUM(D2:D20)</f>
        <v>36869.4</v>
      </c>
    </row>
    <row r="28" spans="1:4">
      <c r="A28" s="4" t="s">
        <v>122</v>
      </c>
      <c r="C28" s="4">
        <v>24961</v>
      </c>
      <c r="D28" s="4">
        <v>27085.89</v>
      </c>
    </row>
    <row r="29" spans="1:4">
      <c r="A29" s="4" t="s">
        <v>123</v>
      </c>
      <c r="C29" s="4">
        <v>11908.4</v>
      </c>
      <c r="D29" s="4">
        <v>12922.14</v>
      </c>
    </row>
    <row r="30" spans="1:4">
      <c r="A30" s="4" t="s">
        <v>124</v>
      </c>
      <c r="C30" s="4">
        <f>SUBTOTAL(9,C28:C29)</f>
        <v>36869.4</v>
      </c>
      <c r="D30" s="4">
        <f>SUBTOTAL(9,D28:D29)</f>
        <v>40008.03</v>
      </c>
    </row>
    <row r="31" spans="1:1">
      <c r="A31" s="4" t="s">
        <v>125</v>
      </c>
    </row>
  </sheetData>
  <autoFilter ref="A1:XFD21">
    <filterColumn colId="3">
      <filters blank="1">
        <filter val="2730"/>
        <filter val="4040"/>
        <filter val="651"/>
        <filter val="7171"/>
        <filter val="672"/>
        <filter val="1442"/>
        <filter val="2102"/>
        <filter val="2122"/>
        <filter val="3252"/>
        <filter val="4152"/>
        <filter val="1744.4"/>
        <filter val="36869.4"/>
        <filter val="595"/>
        <filter val="945"/>
        <filter val="1827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999229883909772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  <c r="V2" s="1" t="s">
        <v>162</v>
      </c>
    </row>
    <row r="3" s="1" customFormat="1" spans="1:22">
      <c r="A3" s="3">
        <v>999229808907761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150</v>
      </c>
      <c r="H3" s="1" t="s">
        <v>151</v>
      </c>
      <c r="I3" s="1" t="s">
        <v>168</v>
      </c>
      <c r="J3" s="1" t="s">
        <v>153</v>
      </c>
      <c r="K3" s="1" t="s">
        <v>168</v>
      </c>
      <c r="L3" s="1" t="s">
        <v>168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169</v>
      </c>
      <c r="S3" s="1" t="s">
        <v>159</v>
      </c>
      <c r="T3" s="1" t="s">
        <v>160</v>
      </c>
      <c r="U3" s="1" t="s">
        <v>161</v>
      </c>
      <c r="V3" s="1" t="s">
        <v>162</v>
      </c>
    </row>
    <row r="4" s="1" customFormat="1" spans="1:22">
      <c r="A4" s="3">
        <v>999229747505531</v>
      </c>
      <c r="B4" s="1" t="s">
        <v>170</v>
      </c>
      <c r="C4" s="1" t="s">
        <v>171</v>
      </c>
      <c r="D4" s="1" t="s">
        <v>172</v>
      </c>
      <c r="E4" s="1" t="s">
        <v>173</v>
      </c>
      <c r="F4" s="1" t="s">
        <v>149</v>
      </c>
      <c r="G4" s="1" t="s">
        <v>150</v>
      </c>
      <c r="H4" s="1" t="s">
        <v>151</v>
      </c>
      <c r="I4" s="1" t="s">
        <v>174</v>
      </c>
      <c r="J4" s="1" t="s">
        <v>153</v>
      </c>
      <c r="K4" s="1" t="s">
        <v>174</v>
      </c>
      <c r="L4" s="1" t="s">
        <v>174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175</v>
      </c>
      <c r="S4" s="1" t="s">
        <v>159</v>
      </c>
      <c r="T4" s="1" t="s">
        <v>160</v>
      </c>
      <c r="U4" s="1" t="s">
        <v>161</v>
      </c>
      <c r="V4" s="1" t="s">
        <v>162</v>
      </c>
    </row>
    <row r="5" s="1" customFormat="1" spans="1:22">
      <c r="A5" s="3">
        <v>999229599361696</v>
      </c>
      <c r="B5" s="1" t="s">
        <v>176</v>
      </c>
      <c r="C5" s="1" t="s">
        <v>177</v>
      </c>
      <c r="D5" s="1" t="s">
        <v>165</v>
      </c>
      <c r="E5" s="1" t="s">
        <v>178</v>
      </c>
      <c r="F5" s="1" t="s">
        <v>179</v>
      </c>
      <c r="G5" s="1" t="s">
        <v>150</v>
      </c>
      <c r="H5" s="1" t="s">
        <v>151</v>
      </c>
      <c r="I5" s="1" t="s">
        <v>180</v>
      </c>
      <c r="J5" s="1" t="s">
        <v>153</v>
      </c>
      <c r="K5" s="1" t="s">
        <v>180</v>
      </c>
      <c r="L5" s="1" t="s">
        <v>180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181</v>
      </c>
      <c r="S5" s="1" t="s">
        <v>159</v>
      </c>
      <c r="T5" s="1" t="s">
        <v>160</v>
      </c>
      <c r="U5" s="1" t="s">
        <v>161</v>
      </c>
      <c r="V5" s="1" t="s">
        <v>162</v>
      </c>
    </row>
    <row r="6" s="1" customFormat="1" spans="1:22">
      <c r="A6" s="3">
        <v>999229568319285</v>
      </c>
      <c r="B6" s="1" t="s">
        <v>182</v>
      </c>
      <c r="C6" s="1" t="s">
        <v>183</v>
      </c>
      <c r="D6" s="1" t="s">
        <v>172</v>
      </c>
      <c r="E6" s="1" t="s">
        <v>184</v>
      </c>
      <c r="F6" s="1" t="s">
        <v>179</v>
      </c>
      <c r="G6" s="1" t="s">
        <v>150</v>
      </c>
      <c r="H6" s="1" t="s">
        <v>151</v>
      </c>
      <c r="I6" s="1" t="s">
        <v>185</v>
      </c>
      <c r="J6" s="1" t="s">
        <v>153</v>
      </c>
      <c r="K6" s="1" t="s">
        <v>185</v>
      </c>
      <c r="L6" s="1" t="s">
        <v>185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186</v>
      </c>
      <c r="S6" s="1" t="s">
        <v>159</v>
      </c>
      <c r="T6" s="1" t="s">
        <v>160</v>
      </c>
      <c r="U6" s="1" t="s">
        <v>161</v>
      </c>
      <c r="V6" s="1" t="s">
        <v>162</v>
      </c>
    </row>
    <row r="7" s="1" customFormat="1" spans="1:22">
      <c r="A7" s="3">
        <v>999229458270877</v>
      </c>
      <c r="B7" s="1" t="s">
        <v>187</v>
      </c>
      <c r="C7" s="1" t="s">
        <v>188</v>
      </c>
      <c r="D7" s="1" t="s">
        <v>172</v>
      </c>
      <c r="E7" s="1" t="s">
        <v>189</v>
      </c>
      <c r="F7" s="1" t="s">
        <v>179</v>
      </c>
      <c r="G7" s="1" t="s">
        <v>150</v>
      </c>
      <c r="H7" s="1" t="s">
        <v>151</v>
      </c>
      <c r="I7" s="1" t="s">
        <v>190</v>
      </c>
      <c r="J7" s="1" t="s">
        <v>153</v>
      </c>
      <c r="K7" s="1" t="s">
        <v>190</v>
      </c>
      <c r="L7" s="1" t="s">
        <v>191</v>
      </c>
      <c r="M7" s="1" t="s">
        <v>192</v>
      </c>
      <c r="N7" s="1" t="s">
        <v>192</v>
      </c>
      <c r="O7" s="1" t="s">
        <v>155</v>
      </c>
      <c r="P7" s="1" t="s">
        <v>156</v>
      </c>
      <c r="Q7" s="1" t="s">
        <v>157</v>
      </c>
      <c r="R7" s="1" t="s">
        <v>193</v>
      </c>
      <c r="S7" s="1" t="s">
        <v>159</v>
      </c>
      <c r="T7" s="1" t="s">
        <v>160</v>
      </c>
      <c r="U7" s="1" t="s">
        <v>161</v>
      </c>
      <c r="V7" s="1" t="s">
        <v>162</v>
      </c>
    </row>
    <row r="8" s="1" customFormat="1" spans="1:22">
      <c r="A8" s="3">
        <v>999229452447261</v>
      </c>
      <c r="B8" s="1" t="s">
        <v>194</v>
      </c>
      <c r="C8" s="1" t="s">
        <v>195</v>
      </c>
      <c r="D8" s="1" t="s">
        <v>172</v>
      </c>
      <c r="E8" s="1" t="s">
        <v>196</v>
      </c>
      <c r="F8" s="1" t="s">
        <v>179</v>
      </c>
      <c r="G8" s="1" t="s">
        <v>150</v>
      </c>
      <c r="H8" s="1" t="s">
        <v>151</v>
      </c>
      <c r="I8" s="1" t="s">
        <v>191</v>
      </c>
      <c r="J8" s="1" t="s">
        <v>153</v>
      </c>
      <c r="K8" s="1" t="s">
        <v>191</v>
      </c>
      <c r="L8" s="1" t="s">
        <v>191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197</v>
      </c>
      <c r="S8" s="1" t="s">
        <v>159</v>
      </c>
      <c r="T8" s="1" t="s">
        <v>160</v>
      </c>
      <c r="U8" s="1" t="s">
        <v>161</v>
      </c>
      <c r="V8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2024-02-29T01:23:45Z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4B66165DB0F146B5AC47001B511C3421_12</vt:lpwstr>
  </property>
</Properties>
</file>