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<sst xmlns="http://schemas.openxmlformats.org/spreadsheetml/2006/main" count="376" uniqueCount="173">
  <si>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</si>
  <si>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</si>
  <si>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</si>
  <si>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</si>
  <si>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</si>
  <si>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</si>
  <si>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</si>
  <si>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</si>
  <si>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</si>
  <si>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</si>
  <si>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</si>
  <si>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</si>
  <si>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</si>
  <si>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</si>
  <si>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</si>
  <si>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</si>
  <si>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</si>
  <si>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</si>
  <si>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</si>
  <si>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</si>
  <si>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</si>
  <si>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</si>
  <si>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</si>
  <si>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</si>
  <si>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</si>
  <si>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999229645949760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</si>
  <si>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</si>
  <si>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</si>
  <si>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</si>
  <si>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</si>
  <si>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</si>
  <si>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XIONG/LU,Wu/Kai,Zhou/Xuan,Zou/Jing</t>
  </si>
  <si>
    <t>CA363240301CNY</t>
  </si>
  <si>
    <t>未提现</t>
  </si>
  <si>
    <t>携程开票</t>
  </si>
  <si>
    <t xml:space="preserve">4585259	</t>
  </si>
  <si>
    <t xml:space="preserve">9142761/9140755/9140756/9140757	</t>
  </si>
  <si>
    <t xml:space="preserve">999229772660251	</t>
  </si>
  <si>
    <t>豪华房(至少提前5天预订)(至少连住2晚及以上)&lt;双人入住&gt;&lt;内宾&gt;&lt;无早&gt;</t>
  </si>
  <si>
    <t>JIANG/XIN</t>
  </si>
  <si>
    <t xml:space="preserve">4611394	</t>
  </si>
  <si>
    <t xml:space="preserve">9144842	</t>
  </si>
  <si>
    <t xml:space="preserve">999229823373616	</t>
  </si>
  <si>
    <t>LI/XINYU,ZHU/WENRUI</t>
  </si>
  <si>
    <t xml:space="preserve">4620782	</t>
  </si>
  <si>
    <t xml:space="preserve">9146013	</t>
  </si>
  <si>
    <t xml:space="preserve">999229841427389	</t>
  </si>
  <si>
    <t>[香港]香港都会海逸酒店(Harbour Plaza Metropolis)(5347164)</t>
  </si>
  <si>
    <t>高级房(至少提前7天预订)(至少连住2晚及以上)&lt;双人入住&gt;&lt;内宾&gt;&lt;无早&gt;</t>
  </si>
  <si>
    <t>Chen/Jian</t>
  </si>
  <si>
    <t xml:space="preserve">4625700	</t>
  </si>
  <si>
    <t xml:space="preserve">6398209	</t>
  </si>
  <si>
    <t xml:space="preserve">999229912126574	</t>
  </si>
  <si>
    <t>[香港]香港九龙海湾酒店(Kowloon Harbourfront Hotel)(25665271)</t>
  </si>
  <si>
    <t>双卧室城景套房(至少提前7天预订)(至少连住2晚及以上)&lt;三人入住&gt;&lt;内宾&gt;&lt;无早&gt;</t>
  </si>
  <si>
    <t>ZOU/YANG,ZOU/XIANG,YANG/YALI</t>
  </si>
  <si>
    <t xml:space="preserve">4638945	</t>
  </si>
  <si>
    <t xml:space="preserve">503079	</t>
  </si>
  <si>
    <t xml:space="preserve">999230190438609	</t>
  </si>
  <si>
    <t>WANG/YAN,LUO/JIA</t>
  </si>
  <si>
    <t xml:space="preserve">4705401	</t>
  </si>
  <si>
    <t xml:space="preserve">	</t>
  </si>
  <si>
    <t xml:space="preserve">999230296340395	</t>
  </si>
  <si>
    <t>[梅州]梅州昌盛豪生大酒店(45834822)</t>
  </si>
  <si>
    <t>柚见汝——非遗大床房&lt;双人入住&gt;&lt;限量特惠&gt;&lt;单早&gt;</t>
  </si>
  <si>
    <t>钟佳静</t>
  </si>
  <si>
    <t xml:space="preserve">628889	</t>
  </si>
  <si>
    <t xml:space="preserve">999230299380931	</t>
  </si>
  <si>
    <t>柚见好——非遗双床房&lt;超值特惠&gt;&lt;双人入住&gt;&lt;双早&gt;</t>
  </si>
  <si>
    <t>李涛</t>
  </si>
  <si>
    <t xml:space="preserve">999230302080599	</t>
  </si>
  <si>
    <t>付晓,姜玉萍</t>
  </si>
  <si>
    <t xml:space="preserve">999230311905436	</t>
  </si>
  <si>
    <t>柚见好——非遗双床房&lt;限量特惠&gt;&lt;单早&gt;</t>
  </si>
  <si>
    <t>柯陈晨</t>
  </si>
  <si>
    <t xml:space="preserve">629015	</t>
  </si>
  <si>
    <t xml:space="preserve">999230353324068	</t>
  </si>
  <si>
    <t>柚见汝——非遗大床房&lt;超值特惠&gt;&lt;双人入住&gt;&lt;双早&gt;</t>
  </si>
  <si>
    <t>刘灿</t>
  </si>
  <si>
    <t xml:space="preserve">999230353619574	</t>
  </si>
  <si>
    <t>余友鸿</t>
  </si>
  <si>
    <t xml:space="preserve">629018	</t>
  </si>
  <si>
    <t xml:space="preserve">999230354662958	</t>
  </si>
  <si>
    <t>柚见客家——非遗套房&lt;超值特惠&gt;&lt;双人入住&gt;&lt;双早&gt;</t>
  </si>
  <si>
    <t>孙婧</t>
  </si>
  <si>
    <t>取消</t>
  </si>
  <si>
    <t xml:space="preserve">999230361674624	</t>
  </si>
  <si>
    <t>王宥彬</t>
  </si>
  <si>
    <t>，</t>
  </si>
  <si>
    <t>999230296340395</t>
  </si>
  <si>
    <t>202402131116410025</t>
  </si>
  <si>
    <t>999230299380931</t>
  </si>
  <si>
    <t>202402131306290076</t>
  </si>
  <si>
    <t>999230302080599</t>
  </si>
  <si>
    <t>202402131438130079</t>
  </si>
  <si>
    <t>999230311905436</t>
  </si>
  <si>
    <t>202402132138110069</t>
  </si>
  <si>
    <t>999230353324068</t>
  </si>
  <si>
    <t>202402132256110071</t>
  </si>
  <si>
    <t>999230353619574</t>
  </si>
  <si>
    <t>202402132258030069</t>
  </si>
  <si>
    <t>999230361674624</t>
  </si>
  <si>
    <t>202402141344000068</t>
  </si>
  <si>
    <t>A240301091903481</t>
  </si>
  <si>
    <t>房集：i240301091831  5506.9元</t>
  </si>
  <si>
    <t>CNY / HKD 当前参考汇率: 1.086141915</t>
  </si>
  <si>
    <t>总计： 48359.9 CNY/
52525.71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</si>
  <si>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</si>
  <si>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</si>
  <si>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</si>
  <si>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</si>
  <si>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</si>
  <si>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</si>
  <si>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</si>
  <si>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</si>
  <si>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</si>
  <si>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</si>
  <si>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</si>
  <si>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</si>
  <si>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</si>
  <si>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</si>
  <si>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</si>
  <si>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</si>
  <si>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</si>
  <si>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</si>
  <si>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</si>
  <si>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2024-02-08</t>
  </si>
  <si>
    <t>4705401</t>
  </si>
  <si>
    <t>香港九龙酒店</t>
  </si>
  <si>
    <t>WANG YAN,LUO JIA</t>
  </si>
  <si>
    <t>2024-02-13</t>
  </si>
  <si>
    <t>2024-02-15</t>
  </si>
  <si>
    <t>退房日周结</t>
  </si>
  <si>
    <t>4515.00</t>
  </si>
  <si>
    <t>RMB</t>
  </si>
  <si>
    <t>0</t>
  </si>
  <si>
    <t>0.00</t>
  </si>
  <si>
    <t>携程国内直连(DD)</t>
  </si>
  <si>
    <t>01.011249</t>
  </si>
  <si>
    <t>2024-02-08 23:31:30</t>
  </si>
  <si>
    <t>否</t>
  </si>
  <si>
    <t>汇智国际旅游发展有限公司</t>
  </si>
  <si>
    <t>直连</t>
  </si>
  <si>
    <t>中国</t>
  </si>
  <si>
    <t>2024-01-24</t>
  </si>
  <si>
    <t>4638945</t>
  </si>
  <si>
    <t>香港九龙海湾酒店</t>
  </si>
  <si>
    <t>ZOU YANG,ZOU XIANG,YANG YALI</t>
  </si>
  <si>
    <t>3334.00</t>
  </si>
  <si>
    <t>2024-01-24 12:29:21</t>
  </si>
  <si>
    <t>2024-01-21</t>
  </si>
  <si>
    <t>4625700</t>
  </si>
  <si>
    <t>香港都会海逸酒店</t>
  </si>
  <si>
    <t>Chen Jian</t>
  </si>
  <si>
    <t>2024-02-12</t>
  </si>
  <si>
    <t>4092.00</t>
  </si>
  <si>
    <t>2024-01-21 16:31:28</t>
  </si>
  <si>
    <t>2024-01-20</t>
  </si>
  <si>
    <t>4620782</t>
  </si>
  <si>
    <t>LI XINYU,ZHU WENRUI</t>
  </si>
  <si>
    <t>3636.00</t>
  </si>
  <si>
    <t>2024-01-21 15:33:44</t>
  </si>
  <si>
    <t>2024-01-18</t>
  </si>
  <si>
    <t>4611394</t>
  </si>
  <si>
    <t>JIANG XIN</t>
  </si>
  <si>
    <t>2024-02-11</t>
  </si>
  <si>
    <t>7272.00</t>
  </si>
  <si>
    <t>2024-01-19 11:59:20</t>
  </si>
  <si>
    <t>2024-01-12</t>
  </si>
  <si>
    <t>4585259</t>
  </si>
  <si>
    <t>XIONG LU,Wu Kai,Zhou Xuan,Zou Jing</t>
  </si>
  <si>
    <t>20004.00</t>
  </si>
  <si>
    <t>2024-01-12 13:42:45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</si>
</sst>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219075</xdr:colOff>
      <xdr:row>57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24890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45334</v>
      </c>
      <c r="G2" s="6">
        <v>45337</v>
      </c>
      <c r="H2" s="4">
        <v>4</v>
      </c>
      <c r="I2" s="4">
        <v>3</v>
      </c>
      <c r="J2" s="4">
        <v>12</v>
      </c>
      <c r="K2" s="4" t="s">
        <v>30</v>
      </c>
      <c r="L2" s="4">
        <v>20004</v>
      </c>
      <c r="M2" s="4">
        <v>20004</v>
      </c>
      <c r="N2" s="4" t="s">
        <v>31</v>
      </c>
      <c r="O2" s="4" t="s">
        <v>32</v>
      </c>
      <c r="P2" s="4" t="s">
        <v>33</v>
      </c>
      <c r="Q2" s="4">
        <v>0</v>
      </c>
      <c r="R2" s="7">
        <v>45303</v>
      </c>
      <c r="S2" s="6">
        <v>45352</v>
      </c>
      <c r="T2" s="4" t="s">
        <v>34</v>
      </c>
      <c r="U2" s="4">
        <v>20004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45333</v>
      </c>
      <c r="G3" s="6">
        <v>45337</v>
      </c>
      <c r="H3" s="4">
        <v>1</v>
      </c>
      <c r="I3" s="4">
        <v>4</v>
      </c>
      <c r="J3" s="4">
        <v>4</v>
      </c>
      <c r="K3" s="4" t="s">
        <v>30</v>
      </c>
      <c r="L3" s="4">
        <v>7272</v>
      </c>
      <c r="M3" s="4">
        <v>7272</v>
      </c>
      <c r="N3" s="4" t="s">
        <v>39</v>
      </c>
      <c r="O3" s="4" t="s">
        <v>32</v>
      </c>
      <c r="P3" s="4" t="s">
        <v>33</v>
      </c>
      <c r="Q3" s="4">
        <v>0</v>
      </c>
      <c r="R3" s="7">
        <v>45309</v>
      </c>
      <c r="S3" s="6">
        <v>45352</v>
      </c>
      <c r="T3" s="4" t="s">
        <v>34</v>
      </c>
      <c r="U3" s="4">
        <v>7272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45335</v>
      </c>
      <c r="G4" s="6">
        <v>45337</v>
      </c>
      <c r="H4" s="4">
        <v>1</v>
      </c>
      <c r="I4" s="4">
        <v>2</v>
      </c>
      <c r="J4" s="4">
        <v>2</v>
      </c>
      <c r="K4" s="4" t="s">
        <v>30</v>
      </c>
      <c r="L4" s="4">
        <v>3636</v>
      </c>
      <c r="M4" s="4">
        <v>3636</v>
      </c>
      <c r="N4" s="4" t="s">
        <v>43</v>
      </c>
      <c r="O4" s="4" t="s">
        <v>32</v>
      </c>
      <c r="P4" s="4" t="s">
        <v>33</v>
      </c>
      <c r="Q4" s="4">
        <v>0</v>
      </c>
      <c r="R4" s="7">
        <v>45311</v>
      </c>
      <c r="S4" s="6">
        <v>45352</v>
      </c>
      <c r="T4" s="4" t="s">
        <v>34</v>
      </c>
      <c r="U4" s="4">
        <v>3636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45334</v>
      </c>
      <c r="G5" s="6">
        <v>45337</v>
      </c>
      <c r="H5" s="4">
        <v>1</v>
      </c>
      <c r="I5" s="4">
        <v>3</v>
      </c>
      <c r="J5" s="4">
        <v>3</v>
      </c>
      <c r="K5" s="4" t="s">
        <v>30</v>
      </c>
      <c r="L5" s="4">
        <v>4092</v>
      </c>
      <c r="M5" s="4">
        <v>4092</v>
      </c>
      <c r="N5" s="4" t="s">
        <v>49</v>
      </c>
      <c r="O5" s="4" t="s">
        <v>32</v>
      </c>
      <c r="P5" s="4" t="s">
        <v>33</v>
      </c>
      <c r="Q5" s="4">
        <v>0</v>
      </c>
      <c r="R5" s="7">
        <v>45312</v>
      </c>
      <c r="S5" s="6">
        <v>45352</v>
      </c>
      <c r="T5" s="4" t="s">
        <v>34</v>
      </c>
      <c r="U5" s="4">
        <v>4092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45335</v>
      </c>
      <c r="G6" s="6">
        <v>45337</v>
      </c>
      <c r="H6" s="4">
        <v>1</v>
      </c>
      <c r="I6" s="4">
        <v>2</v>
      </c>
      <c r="J6" s="4">
        <v>2</v>
      </c>
      <c r="K6" s="4" t="s">
        <v>30</v>
      </c>
      <c r="L6" s="4">
        <v>3334</v>
      </c>
      <c r="M6" s="4">
        <v>3334</v>
      </c>
      <c r="N6" s="4" t="s">
        <v>55</v>
      </c>
      <c r="O6" s="4" t="s">
        <v>32</v>
      </c>
      <c r="P6" s="4" t="s">
        <v>33</v>
      </c>
      <c r="Q6" s="4">
        <v>0</v>
      </c>
      <c r="R6" s="7">
        <v>45315</v>
      </c>
      <c r="S6" s="6">
        <v>45352</v>
      </c>
      <c r="T6" s="4" t="s">
        <v>34</v>
      </c>
      <c r="U6" s="4">
        <v>3334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28</v>
      </c>
      <c r="E7" s="4" t="s">
        <v>38</v>
      </c>
      <c r="F7" s="6">
        <v>45335</v>
      </c>
      <c r="G7" s="6">
        <v>45337</v>
      </c>
      <c r="H7" s="4">
        <v>1</v>
      </c>
      <c r="I7" s="4">
        <v>2</v>
      </c>
      <c r="J7" s="4">
        <v>2</v>
      </c>
      <c r="K7" s="4" t="s">
        <v>30</v>
      </c>
      <c r="L7" s="4">
        <v>4515</v>
      </c>
      <c r="M7" s="4">
        <v>4515</v>
      </c>
      <c r="N7" s="4" t="s">
        <v>59</v>
      </c>
      <c r="O7" s="4" t="s">
        <v>32</v>
      </c>
      <c r="P7" s="4" t="s">
        <v>33</v>
      </c>
      <c r="Q7" s="4">
        <v>0</v>
      </c>
      <c r="R7" s="7">
        <v>45330.0000115741</v>
      </c>
      <c r="S7" s="6">
        <v>45352</v>
      </c>
      <c r="T7" s="4" t="s">
        <v>34</v>
      </c>
      <c r="U7" s="4">
        <v>4515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45335</v>
      </c>
      <c r="G8" s="6">
        <v>45337</v>
      </c>
      <c r="H8" s="4">
        <v>1</v>
      </c>
      <c r="I8" s="4">
        <v>2</v>
      </c>
      <c r="J8" s="4">
        <v>2</v>
      </c>
      <c r="K8" s="4" t="s">
        <v>30</v>
      </c>
      <c r="L8" s="4">
        <v>1226.4</v>
      </c>
      <c r="M8" s="4">
        <v>1226.4</v>
      </c>
      <c r="N8" s="4" t="s">
        <v>65</v>
      </c>
      <c r="O8" s="4" t="s">
        <v>32</v>
      </c>
      <c r="P8" s="4" t="s">
        <v>33</v>
      </c>
      <c r="Q8" s="4">
        <v>0</v>
      </c>
      <c r="R8" s="7">
        <v>45335.0000115741</v>
      </c>
      <c r="S8" s="6">
        <v>45352</v>
      </c>
      <c r="T8" s="4" t="s">
        <v>34</v>
      </c>
      <c r="U8" s="4">
        <v>1226.4</v>
      </c>
      <c r="V8" s="4">
        <v>0</v>
      </c>
      <c r="W8" s="4">
        <v>0</v>
      </c>
      <c r="X8" s="4" t="s">
        <v>61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63</v>
      </c>
      <c r="E9" s="4" t="s">
        <v>68</v>
      </c>
      <c r="F9" s="6">
        <v>45336</v>
      </c>
      <c r="G9" s="6">
        <v>45337</v>
      </c>
      <c r="H9" s="4">
        <v>1</v>
      </c>
      <c r="I9" s="4">
        <v>1</v>
      </c>
      <c r="J9" s="4">
        <v>1</v>
      </c>
      <c r="K9" s="4" t="s">
        <v>30</v>
      </c>
      <c r="L9" s="4">
        <v>581</v>
      </c>
      <c r="M9" s="4">
        <v>581</v>
      </c>
      <c r="N9" s="4" t="s">
        <v>69</v>
      </c>
      <c r="O9" s="4" t="s">
        <v>32</v>
      </c>
      <c r="P9" s="4" t="s">
        <v>33</v>
      </c>
      <c r="Q9" s="4">
        <v>0</v>
      </c>
      <c r="R9" s="7">
        <v>45335.0000115741</v>
      </c>
      <c r="S9" s="6">
        <v>45352</v>
      </c>
      <c r="T9" s="4" t="s">
        <v>34</v>
      </c>
      <c r="U9" s="4">
        <v>581</v>
      </c>
      <c r="V9" s="4">
        <v>0</v>
      </c>
      <c r="W9" s="4">
        <v>0</v>
      </c>
      <c r="X9" s="4" t="s">
        <v>61</v>
      </c>
      <c r="Y9" s="4" t="s">
        <v>61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63</v>
      </c>
      <c r="E10" s="4" t="s">
        <v>68</v>
      </c>
      <c r="F10" s="6">
        <v>45336</v>
      </c>
      <c r="G10" s="6">
        <v>45337</v>
      </c>
      <c r="H10" s="4">
        <v>2</v>
      </c>
      <c r="I10" s="4">
        <v>1</v>
      </c>
      <c r="J10" s="4">
        <v>2</v>
      </c>
      <c r="K10" s="4" t="s">
        <v>30</v>
      </c>
      <c r="L10" s="4">
        <v>1162</v>
      </c>
      <c r="M10" s="4">
        <v>1162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45335.0000115741</v>
      </c>
      <c r="S10" s="6">
        <v>45352</v>
      </c>
      <c r="T10" s="4" t="s">
        <v>34</v>
      </c>
      <c r="U10" s="4">
        <v>1162</v>
      </c>
      <c r="V10" s="4">
        <v>0</v>
      </c>
      <c r="W10" s="4">
        <v>0</v>
      </c>
      <c r="X10" s="4" t="s">
        <v>61</v>
      </c>
      <c r="Y10" s="4" t="s">
        <v>61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63</v>
      </c>
      <c r="E11" s="4" t="s">
        <v>73</v>
      </c>
      <c r="F11" s="6">
        <v>45336</v>
      </c>
      <c r="G11" s="6">
        <v>45337</v>
      </c>
      <c r="H11" s="4">
        <v>1</v>
      </c>
      <c r="I11" s="4">
        <v>1</v>
      </c>
      <c r="J11" s="4">
        <v>1</v>
      </c>
      <c r="K11" s="4" t="s">
        <v>30</v>
      </c>
      <c r="L11" s="4">
        <v>609</v>
      </c>
      <c r="M11" s="4">
        <v>609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45335.0000115741</v>
      </c>
      <c r="S11" s="6">
        <v>45352</v>
      </c>
      <c r="T11" s="4" t="s">
        <v>34</v>
      </c>
      <c r="U11" s="4">
        <v>609</v>
      </c>
      <c r="V11" s="4">
        <v>0</v>
      </c>
      <c r="W11" s="4">
        <v>0</v>
      </c>
      <c r="X11" s="4" t="s">
        <v>61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63</v>
      </c>
      <c r="E12" s="4" t="s">
        <v>77</v>
      </c>
      <c r="F12" s="6">
        <v>45336</v>
      </c>
      <c r="G12" s="6">
        <v>45337</v>
      </c>
      <c r="H12" s="4">
        <v>1</v>
      </c>
      <c r="I12" s="4">
        <v>1</v>
      </c>
      <c r="J12" s="4">
        <v>1</v>
      </c>
      <c r="K12" s="4" t="s">
        <v>30</v>
      </c>
      <c r="L12" s="4">
        <v>630</v>
      </c>
      <c r="M12" s="4">
        <v>630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45335</v>
      </c>
      <c r="S12" s="6">
        <v>45352</v>
      </c>
      <c r="T12" s="4" t="s">
        <v>34</v>
      </c>
      <c r="U12" s="4">
        <v>630</v>
      </c>
      <c r="V12" s="4">
        <v>0</v>
      </c>
      <c r="W12" s="4">
        <v>0</v>
      </c>
      <c r="X12" s="4" t="s">
        <v>61</v>
      </c>
      <c r="Y12" s="4" t="s">
        <v>61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63</v>
      </c>
      <c r="E13" s="4" t="s">
        <v>68</v>
      </c>
      <c r="F13" s="6">
        <v>45336</v>
      </c>
      <c r="G13" s="6">
        <v>45337</v>
      </c>
      <c r="H13" s="4">
        <v>1</v>
      </c>
      <c r="I13" s="4">
        <v>1</v>
      </c>
      <c r="J13" s="4">
        <v>1</v>
      </c>
      <c r="K13" s="4" t="s">
        <v>30</v>
      </c>
      <c r="L13" s="4">
        <v>630</v>
      </c>
      <c r="M13" s="4">
        <v>630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45335.0000115741</v>
      </c>
      <c r="S13" s="6">
        <v>45352</v>
      </c>
      <c r="T13" s="4" t="s">
        <v>34</v>
      </c>
      <c r="U13" s="4">
        <v>630</v>
      </c>
      <c r="V13" s="4">
        <v>0</v>
      </c>
      <c r="W13" s="4">
        <v>0</v>
      </c>
      <c r="X13" s="4" t="s">
        <v>61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63</v>
      </c>
      <c r="E14" s="4" t="s">
        <v>83</v>
      </c>
      <c r="F14" s="6">
        <v>45336</v>
      </c>
      <c r="G14" s="6">
        <v>45337</v>
      </c>
      <c r="H14" s="4">
        <v>1</v>
      </c>
      <c r="I14" s="4">
        <v>1</v>
      </c>
      <c r="J14" s="4">
        <v>1</v>
      </c>
      <c r="K14" s="4" t="s">
        <v>30</v>
      </c>
      <c r="L14" s="4">
        <v>945</v>
      </c>
      <c r="M14" s="4">
        <v>945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45335.0000115741</v>
      </c>
      <c r="S14" s="6">
        <v>45352</v>
      </c>
      <c r="T14" s="4" t="s">
        <v>34</v>
      </c>
      <c r="U14" s="4">
        <v>945</v>
      </c>
      <c r="V14" s="4">
        <v>0</v>
      </c>
      <c r="W14" s="4">
        <v>0</v>
      </c>
      <c r="X14" s="4" t="s">
        <v>61</v>
      </c>
      <c r="Y14" s="4" t="s">
        <v>61</v>
      </c>
    </row>
    <row r="15" s="4" customFormat="1" spans="1:25">
      <c r="A15" s="4" t="s">
        <v>82</v>
      </c>
      <c r="B15" s="4" t="s">
        <v>26</v>
      </c>
      <c r="C15" s="4" t="s">
        <v>85</v>
      </c>
      <c r="D15" s="4" t="s">
        <v>63</v>
      </c>
      <c r="E15" s="4" t="s">
        <v>83</v>
      </c>
      <c r="F15" s="6">
        <v>45336</v>
      </c>
      <c r="G15" s="6">
        <v>45337</v>
      </c>
      <c r="H15" s="4">
        <v>1</v>
      </c>
      <c r="I15" s="4">
        <v>1</v>
      </c>
      <c r="J15" s="4">
        <v>1</v>
      </c>
      <c r="K15" s="4" t="s">
        <v>30</v>
      </c>
      <c r="L15" s="4">
        <v>-945</v>
      </c>
      <c r="M15" s="4">
        <v>-945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45335.0000115741</v>
      </c>
      <c r="S15" s="6">
        <v>45352</v>
      </c>
      <c r="T15" s="4" t="s">
        <v>34</v>
      </c>
      <c r="U15" s="4">
        <v>-945</v>
      </c>
      <c r="V15" s="4">
        <v>0</v>
      </c>
      <c r="W15" s="4">
        <v>0</v>
      </c>
      <c r="X15" s="4" t="s">
        <v>61</v>
      </c>
      <c r="Y15" s="4" t="s">
        <v>61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63</v>
      </c>
      <c r="E16" s="4" t="s">
        <v>77</v>
      </c>
      <c r="F16" s="6">
        <v>45336</v>
      </c>
      <c r="G16" s="6">
        <v>45337</v>
      </c>
      <c r="H16" s="4">
        <v>1</v>
      </c>
      <c r="I16" s="4">
        <v>1</v>
      </c>
      <c r="J16" s="4">
        <v>1</v>
      </c>
      <c r="K16" s="4" t="s">
        <v>30</v>
      </c>
      <c r="L16" s="4">
        <v>668.5</v>
      </c>
      <c r="M16" s="4">
        <v>668.5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45336</v>
      </c>
      <c r="S16" s="6">
        <v>45352</v>
      </c>
      <c r="T16" s="4" t="s">
        <v>34</v>
      </c>
      <c r="U16" s="4">
        <v>668.5</v>
      </c>
      <c r="V16" s="4">
        <v>0</v>
      </c>
      <c r="W16" s="4">
        <v>0</v>
      </c>
      <c r="X16" s="4" t="s">
        <v>61</v>
      </c>
      <c r="Y16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2" sqref="A22:D25"/>
    </sheetView>
  </sheetViews>
  <sheetFormatPr defaultColWidth="9" defaultRowHeight="13.5"/>
  <cols>
    <col min="1" max="1" width="11.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spans="1:9">
      <c r="A2" s="5">
        <v>999229645949760</v>
      </c>
      <c r="B2" s="6">
        <v>45334</v>
      </c>
      <c r="C2" s="6">
        <v>45337</v>
      </c>
      <c r="D2" s="4">
        <v>20004</v>
      </c>
      <c r="E2" s="4" t="str">
        <f>VLOOKUP(A2,HOP!A:L,12,0)</f>
        <v>20004.00</v>
      </c>
      <c r="F2" s="4" t="str">
        <f>VLOOKUP(A2,HOP!A:C,3,0)</f>
        <v>4585259</v>
      </c>
      <c r="G2" s="4">
        <f>D2-E2</f>
        <v>0</v>
      </c>
      <c r="H2" s="4" t="str">
        <f>$H$1&amp;F2</f>
        <v>，4585259</v>
      </c>
      <c r="I2" s="4" t="str">
        <f>VLOOKUP(A2,HOP!A:U,21,0)</f>
        <v>直连</v>
      </c>
    </row>
    <row r="3" s="4" customFormat="1" spans="1:9">
      <c r="A3" s="5">
        <v>999229772660251</v>
      </c>
      <c r="B3" s="6">
        <v>45333</v>
      </c>
      <c r="C3" s="6">
        <v>45337</v>
      </c>
      <c r="D3" s="4">
        <v>7272</v>
      </c>
      <c r="E3" s="4" t="str">
        <f>VLOOKUP(A3,HOP!A:L,12,0)</f>
        <v>7272.00</v>
      </c>
      <c r="F3" s="4" t="str">
        <f>VLOOKUP(A3,HOP!A:C,3,0)</f>
        <v>4611394</v>
      </c>
      <c r="G3" s="4">
        <f t="shared" ref="G3:G15" si="0">D3-E3</f>
        <v>0</v>
      </c>
      <c r="H3" s="4" t="str">
        <f t="shared" ref="H3:H15" si="1">$H$1&amp;F3</f>
        <v>，4611394</v>
      </c>
      <c r="I3" s="4" t="str">
        <f>VLOOKUP(A3,HOP!A:U,21,0)</f>
        <v>直连</v>
      </c>
    </row>
    <row r="4" s="4" customFormat="1" spans="1:9">
      <c r="A4" s="5">
        <v>999229823373616</v>
      </c>
      <c r="B4" s="6">
        <v>45335</v>
      </c>
      <c r="C4" s="6">
        <v>45337</v>
      </c>
      <c r="D4" s="4">
        <v>3636</v>
      </c>
      <c r="E4" s="4" t="str">
        <f>VLOOKUP(A4,HOP!A:L,12,0)</f>
        <v>3636.00</v>
      </c>
      <c r="F4" s="4" t="str">
        <f>VLOOKUP(A4,HOP!A:C,3,0)</f>
        <v>4620782</v>
      </c>
      <c r="G4" s="4">
        <f t="shared" si="0"/>
        <v>0</v>
      </c>
      <c r="H4" s="4" t="str">
        <f t="shared" si="1"/>
        <v>，4620782</v>
      </c>
      <c r="I4" s="4" t="str">
        <f>VLOOKUP(A4,HOP!A:U,21,0)</f>
        <v>直连</v>
      </c>
    </row>
    <row r="5" s="4" customFormat="1" spans="1:9">
      <c r="A5" s="5">
        <v>999229841427389</v>
      </c>
      <c r="B5" s="6">
        <v>45334</v>
      </c>
      <c r="C5" s="6">
        <v>45337</v>
      </c>
      <c r="D5" s="4">
        <v>4092</v>
      </c>
      <c r="E5" s="4" t="str">
        <f>VLOOKUP(A5,HOP!A:L,12,0)</f>
        <v>4092.00</v>
      </c>
      <c r="F5" s="4" t="str">
        <f>VLOOKUP(A5,HOP!A:C,3,0)</f>
        <v>4625700</v>
      </c>
      <c r="G5" s="4">
        <f t="shared" si="0"/>
        <v>0</v>
      </c>
      <c r="H5" s="4" t="str">
        <f t="shared" si="1"/>
        <v>，4625700</v>
      </c>
      <c r="I5" s="4" t="str">
        <f>VLOOKUP(A5,HOP!A:U,21,0)</f>
        <v>直连</v>
      </c>
    </row>
    <row r="6" s="4" customFormat="1" spans="1:9">
      <c r="A6" s="5">
        <v>999229912126574</v>
      </c>
      <c r="B6" s="6">
        <v>45335</v>
      </c>
      <c r="C6" s="6">
        <v>45337</v>
      </c>
      <c r="D6" s="4">
        <v>3334</v>
      </c>
      <c r="E6" s="4" t="str">
        <f>VLOOKUP(A6,HOP!A:L,12,0)</f>
        <v>3334.00</v>
      </c>
      <c r="F6" s="4" t="str">
        <f>VLOOKUP(A6,HOP!A:C,3,0)</f>
        <v>4638945</v>
      </c>
      <c r="G6" s="4">
        <f t="shared" si="0"/>
        <v>0</v>
      </c>
      <c r="H6" s="4" t="str">
        <f t="shared" si="1"/>
        <v>，4638945</v>
      </c>
      <c r="I6" s="4" t="str">
        <f>VLOOKUP(A6,HOP!A:U,21,0)</f>
        <v>直连</v>
      </c>
    </row>
    <row r="7" s="4" customFormat="1" spans="1:9">
      <c r="A7" s="5">
        <v>999230190438609</v>
      </c>
      <c r="B7" s="6">
        <v>45335</v>
      </c>
      <c r="C7" s="6">
        <v>45337</v>
      </c>
      <c r="D7" s="4">
        <v>4515</v>
      </c>
      <c r="E7" s="4" t="str">
        <f>VLOOKUP(A7,HOP!A:L,12,0)</f>
        <v>4515.00</v>
      </c>
      <c r="F7" s="4" t="str">
        <f>VLOOKUP(A7,HOP!A:C,3,0)</f>
        <v>4705401</v>
      </c>
      <c r="G7" s="4">
        <f t="shared" si="0"/>
        <v>0</v>
      </c>
      <c r="H7" s="4" t="str">
        <f t="shared" si="1"/>
        <v>，4705401</v>
      </c>
      <c r="I7" s="4" t="str">
        <f>VLOOKUP(A7,HOP!A:U,21,0)</f>
        <v>直连</v>
      </c>
    </row>
    <row r="8" s="4" customFormat="1" hidden="1" spans="1:10">
      <c r="A8" s="8" t="s">
        <v>89</v>
      </c>
      <c r="B8" s="6">
        <v>45335</v>
      </c>
      <c r="C8" s="6">
        <v>45337</v>
      </c>
      <c r="D8" s="4">
        <v>1226.4</v>
      </c>
      <c r="E8" s="4">
        <v>1226.4</v>
      </c>
      <c r="F8" s="9" t="s">
        <v>90</v>
      </c>
      <c r="G8" s="4">
        <f t="shared" si="0"/>
        <v>0</v>
      </c>
      <c r="H8" s="4" t="str">
        <f t="shared" si="1"/>
        <v>，202402131116410025</v>
      </c>
      <c r="I8" s="4" t="e">
        <f>VLOOKUP(A8,HOP!A:U,21,0)</f>
        <v>#N/A</v>
      </c>
      <c r="J8" s="4">
        <v>2.13</v>
      </c>
    </row>
    <row r="9" s="4" customFormat="1" hidden="1" spans="1:10">
      <c r="A9" s="8" t="s">
        <v>91</v>
      </c>
      <c r="B9" s="6">
        <v>45336</v>
      </c>
      <c r="C9" s="6">
        <v>45337</v>
      </c>
      <c r="D9" s="4">
        <v>581</v>
      </c>
      <c r="E9" s="4">
        <v>581</v>
      </c>
      <c r="F9" s="9" t="s">
        <v>92</v>
      </c>
      <c r="G9" s="4">
        <f t="shared" si="0"/>
        <v>0</v>
      </c>
      <c r="H9" s="4" t="str">
        <f t="shared" si="1"/>
        <v>，202402131306290076</v>
      </c>
      <c r="I9" s="4" t="e">
        <f>VLOOKUP(A9,HOP!A:U,21,0)</f>
        <v>#N/A</v>
      </c>
      <c r="J9" s="4">
        <v>2.13</v>
      </c>
    </row>
    <row r="10" s="4" customFormat="1" hidden="1" spans="1:10">
      <c r="A10" s="8" t="s">
        <v>93</v>
      </c>
      <c r="B10" s="6">
        <v>45336</v>
      </c>
      <c r="C10" s="6">
        <v>45337</v>
      </c>
      <c r="D10" s="4">
        <v>1162</v>
      </c>
      <c r="E10" s="4">
        <v>1162</v>
      </c>
      <c r="F10" s="9" t="s">
        <v>94</v>
      </c>
      <c r="G10" s="4">
        <f t="shared" si="0"/>
        <v>0</v>
      </c>
      <c r="H10" s="4" t="str">
        <f t="shared" si="1"/>
        <v>，202402131438130079</v>
      </c>
      <c r="I10" s="4" t="e">
        <f>VLOOKUP(A10,HOP!A:U,21,0)</f>
        <v>#N/A</v>
      </c>
      <c r="J10" s="4">
        <v>2.13</v>
      </c>
    </row>
    <row r="11" s="4" customFormat="1" hidden="1" spans="1:10">
      <c r="A11" s="8" t="s">
        <v>95</v>
      </c>
      <c r="B11" s="6">
        <v>45336</v>
      </c>
      <c r="C11" s="6">
        <v>45337</v>
      </c>
      <c r="D11" s="4">
        <v>609</v>
      </c>
      <c r="E11" s="4">
        <v>609</v>
      </c>
      <c r="F11" s="9" t="s">
        <v>96</v>
      </c>
      <c r="G11" s="4">
        <f t="shared" si="0"/>
        <v>0</v>
      </c>
      <c r="H11" s="4" t="str">
        <f t="shared" si="1"/>
        <v>，202402132138110069</v>
      </c>
      <c r="I11" s="4" t="e">
        <f>VLOOKUP(A11,HOP!A:U,21,0)</f>
        <v>#N/A</v>
      </c>
      <c r="J11" s="4">
        <v>2.13</v>
      </c>
    </row>
    <row r="12" s="4" customFormat="1" hidden="1" spans="1:10">
      <c r="A12" s="8" t="s">
        <v>97</v>
      </c>
      <c r="B12" s="6">
        <v>45336</v>
      </c>
      <c r="C12" s="6">
        <v>45337</v>
      </c>
      <c r="D12" s="4">
        <v>630</v>
      </c>
      <c r="E12" s="4">
        <v>630</v>
      </c>
      <c r="F12" s="9" t="s">
        <v>98</v>
      </c>
      <c r="G12" s="4">
        <f t="shared" si="0"/>
        <v>0</v>
      </c>
      <c r="H12" s="4" t="str">
        <f t="shared" si="1"/>
        <v>，202402132256110071</v>
      </c>
      <c r="I12" s="4" t="e">
        <f>VLOOKUP(A12,HOP!A:U,21,0)</f>
        <v>#N/A</v>
      </c>
      <c r="J12" s="4">
        <v>2.13</v>
      </c>
    </row>
    <row r="13" s="4" customFormat="1" hidden="1" spans="1:10">
      <c r="A13" s="8" t="s">
        <v>99</v>
      </c>
      <c r="B13" s="6">
        <v>45336</v>
      </c>
      <c r="C13" s="6">
        <v>45337</v>
      </c>
      <c r="D13" s="4">
        <v>630</v>
      </c>
      <c r="E13" s="4">
        <v>630</v>
      </c>
      <c r="F13" s="9" t="s">
        <v>100</v>
      </c>
      <c r="G13" s="4">
        <f t="shared" si="0"/>
        <v>0</v>
      </c>
      <c r="H13" s="4" t="str">
        <f t="shared" si="1"/>
        <v>，202402132258030069</v>
      </c>
      <c r="I13" s="4" t="e">
        <f>VLOOKUP(A13,HOP!A:U,21,0)</f>
        <v>#N/A</v>
      </c>
      <c r="J13" s="4">
        <v>2.13</v>
      </c>
    </row>
    <row r="14" s="4" customFormat="1" hidden="1" spans="1:9">
      <c r="A14" s="5">
        <v>999230354662958</v>
      </c>
      <c r="B14" s="6">
        <v>45336</v>
      </c>
      <c r="C14" s="6">
        <v>45337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10">
      <c r="A15" s="8" t="s">
        <v>101</v>
      </c>
      <c r="B15" s="6">
        <v>45336</v>
      </c>
      <c r="C15" s="6">
        <v>45337</v>
      </c>
      <c r="D15" s="4">
        <v>668.5</v>
      </c>
      <c r="E15" s="4">
        <v>668.5</v>
      </c>
      <c r="F15" s="9" t="s">
        <v>102</v>
      </c>
      <c r="G15" s="4">
        <f t="shared" si="0"/>
        <v>0</v>
      </c>
      <c r="H15" s="4" t="str">
        <f t="shared" si="1"/>
        <v>，202402141344000068</v>
      </c>
      <c r="I15" s="4" t="e">
        <f>VLOOKUP(A15,HOP!A:U,21,0)</f>
        <v>#N/A</v>
      </c>
      <c r="J15" s="4">
        <v>2.14</v>
      </c>
    </row>
    <row r="17" spans="4:4">
      <c r="D17" s="4">
        <f>SUM(D2:D16)</f>
        <v>48359.9</v>
      </c>
    </row>
    <row r="22" spans="1:4">
      <c r="A22" s="4" t="s">
        <v>103</v>
      </c>
      <c r="C22" s="4">
        <v>42853</v>
      </c>
      <c r="D22" s="4">
        <v>46544.44</v>
      </c>
    </row>
    <row r="23" spans="1:4">
      <c r="A23" s="4" t="s">
        <v>104</v>
      </c>
      <c r="C23" s="4">
        <v>5506.9</v>
      </c>
      <c r="D23" s="4">
        <v>5981.27</v>
      </c>
    </row>
    <row r="24" spans="1:4">
      <c r="A24" s="4" t="s">
        <v>105</v>
      </c>
      <c r="C24" s="4">
        <f>SUBTOTAL(9,C22:C23)</f>
        <v>48359.9</v>
      </c>
      <c r="D24" s="4">
        <f>SUBTOTAL(9,D22:D23)</f>
        <v>52525.71</v>
      </c>
    </row>
    <row r="25" spans="1:1">
      <c r="A25" s="4" t="s">
        <v>106</v>
      </c>
    </row>
  </sheetData>
  <autoFilter ref="A1:XFD17">
    <filterColumn colId="3">
      <filters blank="1">
        <filter val="630"/>
        <filter val="581"/>
        <filter val="1162"/>
        <filter val="4092"/>
        <filter val="7272"/>
        <filter val="3334"/>
        <filter val="20004"/>
        <filter val="1226.4"/>
        <filter val="4515"/>
        <filter val="668.5"/>
        <filter val="3636"/>
        <filter val="609"/>
        <filter val="48359.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0.125" style="1"/>
    <col min="2" max="16383" width="8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3">
        <v>999230190438609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130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140</v>
      </c>
      <c r="T2" s="1" t="s">
        <v>141</v>
      </c>
      <c r="U2" s="1" t="s">
        <v>142</v>
      </c>
      <c r="V2" s="1" t="s">
        <v>143</v>
      </c>
    </row>
    <row r="3" s="1" customFormat="1" spans="1:22">
      <c r="A3" s="3">
        <v>999229912126574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130</v>
      </c>
      <c r="G3" s="1" t="s">
        <v>131</v>
      </c>
      <c r="H3" s="1" t="s">
        <v>132</v>
      </c>
      <c r="I3" s="1" t="s">
        <v>148</v>
      </c>
      <c r="J3" s="1" t="s">
        <v>134</v>
      </c>
      <c r="K3" s="1" t="s">
        <v>148</v>
      </c>
      <c r="L3" s="1" t="s">
        <v>148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149</v>
      </c>
      <c r="S3" s="1" t="s">
        <v>140</v>
      </c>
      <c r="T3" s="1" t="s">
        <v>141</v>
      </c>
      <c r="U3" s="1" t="s">
        <v>142</v>
      </c>
      <c r="V3" s="1" t="s">
        <v>143</v>
      </c>
    </row>
    <row r="4" s="1" customFormat="1" spans="1:22">
      <c r="A4" s="3">
        <v>999229841427389</v>
      </c>
      <c r="B4" s="1" t="s">
        <v>150</v>
      </c>
      <c r="C4" s="1" t="s">
        <v>151</v>
      </c>
      <c r="D4" s="1" t="s">
        <v>152</v>
      </c>
      <c r="E4" s="1" t="s">
        <v>153</v>
      </c>
      <c r="F4" s="1" t="s">
        <v>154</v>
      </c>
      <c r="G4" s="1" t="s">
        <v>131</v>
      </c>
      <c r="H4" s="1" t="s">
        <v>132</v>
      </c>
      <c r="I4" s="1" t="s">
        <v>155</v>
      </c>
      <c r="J4" s="1" t="s">
        <v>134</v>
      </c>
      <c r="K4" s="1" t="s">
        <v>155</v>
      </c>
      <c r="L4" s="1" t="s">
        <v>155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156</v>
      </c>
      <c r="S4" s="1" t="s">
        <v>140</v>
      </c>
      <c r="T4" s="1" t="s">
        <v>141</v>
      </c>
      <c r="U4" s="1" t="s">
        <v>142</v>
      </c>
      <c r="V4" s="1" t="s">
        <v>143</v>
      </c>
    </row>
    <row r="5" s="1" customFormat="1" spans="1:22">
      <c r="A5" s="3">
        <v>999229823373616</v>
      </c>
      <c r="B5" s="1" t="s">
        <v>157</v>
      </c>
      <c r="C5" s="1" t="s">
        <v>158</v>
      </c>
      <c r="D5" s="1" t="s">
        <v>128</v>
      </c>
      <c r="E5" s="1" t="s">
        <v>159</v>
      </c>
      <c r="F5" s="1" t="s">
        <v>130</v>
      </c>
      <c r="G5" s="1" t="s">
        <v>131</v>
      </c>
      <c r="H5" s="1" t="s">
        <v>132</v>
      </c>
      <c r="I5" s="1" t="s">
        <v>160</v>
      </c>
      <c r="J5" s="1" t="s">
        <v>134</v>
      </c>
      <c r="K5" s="1" t="s">
        <v>160</v>
      </c>
      <c r="L5" s="1" t="s">
        <v>160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161</v>
      </c>
      <c r="S5" s="1" t="s">
        <v>140</v>
      </c>
      <c r="T5" s="1" t="s">
        <v>141</v>
      </c>
      <c r="U5" s="1" t="s">
        <v>142</v>
      </c>
      <c r="V5" s="1" t="s">
        <v>143</v>
      </c>
    </row>
    <row r="6" s="1" customFormat="1" spans="1:22">
      <c r="A6" s="3">
        <v>999229772660251</v>
      </c>
      <c r="B6" s="1" t="s">
        <v>162</v>
      </c>
      <c r="C6" s="1" t="s">
        <v>163</v>
      </c>
      <c r="D6" s="1" t="s">
        <v>128</v>
      </c>
      <c r="E6" s="1" t="s">
        <v>164</v>
      </c>
      <c r="F6" s="1" t="s">
        <v>165</v>
      </c>
      <c r="G6" s="1" t="s">
        <v>131</v>
      </c>
      <c r="H6" s="1" t="s">
        <v>132</v>
      </c>
      <c r="I6" s="1" t="s">
        <v>166</v>
      </c>
      <c r="J6" s="1" t="s">
        <v>134</v>
      </c>
      <c r="K6" s="1" t="s">
        <v>166</v>
      </c>
      <c r="L6" s="1" t="s">
        <v>166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167</v>
      </c>
      <c r="S6" s="1" t="s">
        <v>140</v>
      </c>
      <c r="T6" s="1" t="s">
        <v>141</v>
      </c>
      <c r="U6" s="1" t="s">
        <v>142</v>
      </c>
      <c r="V6" s="1" t="s">
        <v>143</v>
      </c>
    </row>
    <row r="7" s="1" customFormat="1" spans="1:22">
      <c r="A7" s="3">
        <v>999229645949760</v>
      </c>
      <c r="B7" s="1" t="s">
        <v>168</v>
      </c>
      <c r="C7" s="1" t="s">
        <v>169</v>
      </c>
      <c r="D7" s="1" t="s">
        <v>128</v>
      </c>
      <c r="E7" s="1" t="s">
        <v>170</v>
      </c>
      <c r="F7" s="1" t="s">
        <v>154</v>
      </c>
      <c r="G7" s="1" t="s">
        <v>131</v>
      </c>
      <c r="H7" s="1" t="s">
        <v>132</v>
      </c>
      <c r="I7" s="1" t="s">
        <v>171</v>
      </c>
      <c r="J7" s="1" t="s">
        <v>134</v>
      </c>
      <c r="K7" s="1" t="s">
        <v>171</v>
      </c>
      <c r="L7" s="1" t="s">
        <v>171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172</v>
      </c>
      <c r="S7" s="1" t="s">
        <v>140</v>
      </c>
      <c r="T7" s="1" t="s">
        <v>141</v>
      </c>
      <c r="U7" s="1" t="s">
        <v>142</v>
      </c>
      <c r="V7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2024-03-01T01:21:39Z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2DDDDC1D35EF47D298ACBBB307E7F2DF_12</vt:lpwstr>
  </property>
</Properties>
</file>