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<sst xmlns="http://schemas.openxmlformats.org/spreadsheetml/2006/main" count="187" uniqueCount="109">
  <si>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</si>
  <si>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</si>
  <si>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</si>
  <si>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</si>
  <si>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</si>
  <si>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</si>
  <si>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</si>
  <si>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</si>
  <si>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</si>
  <si>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</si>
  <si>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</si>
  <si>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</si>
  <si>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</si>
  <si>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</si>
  <si>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</si>
  <si>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</si>
  <si>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</si>
  <si>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</si>
  <si>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</si>
  <si>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</si>
  <si>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</si>
  <si>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</si>
  <si>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</si>
  <si>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</si>
  <si>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</si>
  <si>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999226669927762	</t>
  </si>
  <si>
    <t>Ctrip</t>
  </si>
  <si>
    <t>正常</t>
  </si>
  <si>
    <t>[邦劳]阿罗纳海滩赫纳度假村(Henann Resort Alona Beach)(15141076)</t>
  </si>
  <si>
    <t>豪华房(连住3晚及以上)&lt;特价大促销&gt;&lt;三人入住&gt;&lt;早餐&gt;</t>
  </si>
  <si>
    <t>CNY</t>
  </si>
  <si>
    <t>JEONG/KYUNGHWAN</t>
  </si>
  <si>
    <t>CA9812240301CNY-H</t>
  </si>
  <si>
    <t>未提现</t>
  </si>
  <si>
    <t>携程开票</t>
  </si>
  <si>
    <t xml:space="preserve">	</t>
  </si>
  <si>
    <t xml:space="preserve">HBM251-1041	</t>
  </si>
  <si>
    <t xml:space="preserve">999226757807174	</t>
  </si>
  <si>
    <t>尊贵房(连住3晚及以上)&lt;特价大促销&gt;&lt;三人入住&gt;&lt;早餐&gt;</t>
  </si>
  <si>
    <t>CHEN/ITSUNG</t>
  </si>
  <si>
    <t xml:space="preserve">HBM251-1070	</t>
  </si>
  <si>
    <t xml:space="preserve">999226759360701	</t>
  </si>
  <si>
    <t>[拉普拉普]克里姆斯水疗度假村(Crimson Resort and Spa - Mactan Island, Cebu)(112481143)</t>
  </si>
  <si>
    <t>豪华房&lt;特价大促销&gt;&lt;双人入住&gt;&lt;双早&gt;</t>
  </si>
  <si>
    <t>Pistansky/Dalimir</t>
  </si>
  <si>
    <t xml:space="preserve">655843	</t>
  </si>
  <si>
    <t xml:space="preserve">999227111836054	</t>
  </si>
  <si>
    <t>[邦劳]保和省BE豪华度假酒店(BE Grand Resort, Bohol)(110656942)</t>
  </si>
  <si>
    <t>森林景豪华房(至少连住2晚及以上)&lt;特惠专享&gt;&lt;双人入住&gt;&lt;双早&gt;</t>
  </si>
  <si>
    <t>CHANG/YUNGHSIANG,YANG/YUNLUN,YANG/YUNJUN</t>
  </si>
  <si>
    <t xml:space="preserve">66570	</t>
  </si>
  <si>
    <t>，</t>
  </si>
  <si>
    <t>A240304103634481</t>
  </si>
  <si>
    <t>CNY / HKD 当前参考汇率: 1.085517032</t>
  </si>
  <si>
    <t>总计：28248 CNY/
30663.69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</si>
  <si>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</si>
  <si>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</si>
  <si>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</si>
  <si>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</si>
  <si>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</si>
  <si>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</si>
  <si>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</si>
  <si>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</si>
  <si>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</si>
  <si>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</si>
  <si>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</si>
  <si>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</si>
  <si>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</si>
  <si>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</si>
  <si>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</si>
  <si>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</si>
  <si>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</si>
  <si>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</si>
  <si>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</si>
  <si>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2023-10-01</t>
  </si>
  <si>
    <t>4009669</t>
  </si>
  <si>
    <t>薄荷岛隆重度假村</t>
  </si>
  <si>
    <t>2024-02-12</t>
  </si>
  <si>
    <t>2024-02-16</t>
  </si>
  <si>
    <t>退房日半月结</t>
  </si>
  <si>
    <t>12240.00</t>
  </si>
  <si>
    <t>RMB</t>
  </si>
  <si>
    <t>0</t>
  </si>
  <si>
    <t>0.00</t>
  </si>
  <si>
    <t>wisdom(携程)</t>
  </si>
  <si>
    <t>01.010189</t>
  </si>
  <si>
    <t>2023-11-23 11:39:17</t>
  </si>
  <si>
    <t>否</t>
  </si>
  <si>
    <t>汇智国际旅游发展有限公司</t>
  </si>
  <si>
    <t>直采</t>
  </si>
  <si>
    <t>菲律宾</t>
  </si>
  <si>
    <t>2023-09-12</t>
  </si>
  <si>
    <t>3919928</t>
  </si>
  <si>
    <t>宿雾克里姆斯海滩度假村</t>
  </si>
  <si>
    <t>2024-02-15</t>
  </si>
  <si>
    <t>2024-02-18</t>
  </si>
  <si>
    <t>4244.00</t>
  </si>
  <si>
    <t>2023-09-15 13:44:59</t>
  </si>
  <si>
    <t>3919128</t>
  </si>
  <si>
    <t>阿罗纳海滩赫纳度假村</t>
  </si>
  <si>
    <t>2024-02-24</t>
  </si>
  <si>
    <t>2024-02-27</t>
  </si>
  <si>
    <t>5100.00</t>
  </si>
  <si>
    <t>2023-09-13 10:59:59</t>
  </si>
  <si>
    <t>2023-09-07</t>
  </si>
  <si>
    <t>3896648</t>
  </si>
  <si>
    <t>2024-02-14</t>
  </si>
  <si>
    <t>6664.00</t>
  </si>
  <si>
    <t>2023-09-08 12:16:03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</si>
</sst>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619125</xdr:colOff>
      <xdr:row>55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061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45336</v>
      </c>
      <c r="G2" s="6">
        <v>45340</v>
      </c>
      <c r="H2" s="4">
        <v>1</v>
      </c>
      <c r="I2" s="4">
        <v>4</v>
      </c>
      <c r="J2" s="4">
        <v>4</v>
      </c>
      <c r="K2" s="4" t="s">
        <v>30</v>
      </c>
      <c r="L2" s="4">
        <v>6664</v>
      </c>
      <c r="M2" s="4">
        <v>6664</v>
      </c>
      <c r="N2" s="4" t="s">
        <v>31</v>
      </c>
      <c r="O2" s="4" t="s">
        <v>32</v>
      </c>
      <c r="P2" s="4" t="s">
        <v>33</v>
      </c>
      <c r="Q2" s="4">
        <v>0</v>
      </c>
      <c r="R2" s="7">
        <v>45176.0000115741</v>
      </c>
      <c r="S2" s="6">
        <v>45352</v>
      </c>
      <c r="T2" s="4" t="s">
        <v>34</v>
      </c>
      <c r="U2" s="4">
        <v>6664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45346</v>
      </c>
      <c r="G3" s="6">
        <v>45349</v>
      </c>
      <c r="H3" s="4">
        <v>1</v>
      </c>
      <c r="I3" s="4">
        <v>3</v>
      </c>
      <c r="J3" s="4">
        <v>3</v>
      </c>
      <c r="K3" s="4" t="s">
        <v>30</v>
      </c>
      <c r="L3" s="4">
        <v>5100</v>
      </c>
      <c r="M3" s="4">
        <v>5100</v>
      </c>
      <c r="N3" s="4" t="s">
        <v>39</v>
      </c>
      <c r="O3" s="4" t="s">
        <v>32</v>
      </c>
      <c r="P3" s="4" t="s">
        <v>33</v>
      </c>
      <c r="Q3" s="4">
        <v>0</v>
      </c>
      <c r="R3" s="7">
        <v>45181.0000115741</v>
      </c>
      <c r="S3" s="6">
        <v>45352</v>
      </c>
      <c r="T3" s="4" t="s">
        <v>34</v>
      </c>
      <c r="U3" s="4">
        <v>5100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45337</v>
      </c>
      <c r="G4" s="6">
        <v>45340</v>
      </c>
      <c r="H4" s="4">
        <v>1</v>
      </c>
      <c r="I4" s="4">
        <v>3</v>
      </c>
      <c r="J4" s="4">
        <v>3</v>
      </c>
      <c r="K4" s="4" t="s">
        <v>30</v>
      </c>
      <c r="L4" s="4">
        <v>4244</v>
      </c>
      <c r="M4" s="4">
        <v>4244</v>
      </c>
      <c r="N4" s="4" t="s">
        <v>44</v>
      </c>
      <c r="O4" s="4" t="s">
        <v>32</v>
      </c>
      <c r="P4" s="4" t="s">
        <v>33</v>
      </c>
      <c r="Q4" s="4">
        <v>0</v>
      </c>
      <c r="R4" s="7">
        <v>45181</v>
      </c>
      <c r="S4" s="6">
        <v>45352</v>
      </c>
      <c r="T4" s="4" t="s">
        <v>34</v>
      </c>
      <c r="U4" s="4">
        <v>4244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45334</v>
      </c>
      <c r="G5" s="6">
        <v>45338</v>
      </c>
      <c r="H5" s="4">
        <v>3</v>
      </c>
      <c r="I5" s="4">
        <v>4</v>
      </c>
      <c r="J5" s="4">
        <v>12</v>
      </c>
      <c r="K5" s="4" t="s">
        <v>30</v>
      </c>
      <c r="L5" s="4">
        <v>12240</v>
      </c>
      <c r="M5" s="4">
        <v>12240</v>
      </c>
      <c r="N5" s="4" t="s">
        <v>49</v>
      </c>
      <c r="O5" s="4" t="s">
        <v>32</v>
      </c>
      <c r="P5" s="4" t="s">
        <v>33</v>
      </c>
      <c r="Q5" s="4">
        <v>0</v>
      </c>
      <c r="R5" s="7">
        <v>45200</v>
      </c>
      <c r="S5" s="6">
        <v>45352</v>
      </c>
      <c r="T5" s="4" t="s">
        <v>34</v>
      </c>
      <c r="U5" s="4">
        <v>12240</v>
      </c>
      <c r="V5" s="4">
        <v>0</v>
      </c>
      <c r="W5" s="4">
        <v>0</v>
      </c>
      <c r="X5" s="4" t="s">
        <v>35</v>
      </c>
      <c r="Y5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999226669927762</v>
      </c>
      <c r="B2" s="6">
        <v>45336</v>
      </c>
      <c r="C2" s="6">
        <v>45340</v>
      </c>
      <c r="D2" s="4">
        <v>6664</v>
      </c>
      <c r="E2" s="4" t="str">
        <f>VLOOKUP(A2,HOP!A:L,12,0)</f>
        <v>6664.00</v>
      </c>
      <c r="F2" s="4" t="str">
        <f>VLOOKUP(A2,HOP!A:C,3,0)</f>
        <v>3896648</v>
      </c>
      <c r="G2" s="4">
        <f>D2-E2</f>
        <v>0</v>
      </c>
      <c r="H2" s="4" t="str">
        <f>$H$1&amp;F2</f>
        <v>，3896648</v>
      </c>
      <c r="I2" s="4" t="str">
        <f>VLOOKUP(A2,HOP!A:U,21,0)</f>
        <v>直采</v>
      </c>
    </row>
    <row r="3" s="4" customFormat="1" spans="1:9">
      <c r="A3" s="5">
        <v>999226757807174</v>
      </c>
      <c r="B3" s="6">
        <v>45346</v>
      </c>
      <c r="C3" s="6">
        <v>45349</v>
      </c>
      <c r="D3" s="4">
        <v>5100</v>
      </c>
      <c r="E3" s="4" t="str">
        <f>VLOOKUP(A3,HOP!A:L,12,0)</f>
        <v>5100.00</v>
      </c>
      <c r="F3" s="4" t="str">
        <f>VLOOKUP(A3,HOP!A:C,3,0)</f>
        <v>3919128</v>
      </c>
      <c r="G3" s="4">
        <f>D3-E3</f>
        <v>0</v>
      </c>
      <c r="H3" s="4" t="str">
        <f>$H$1&amp;F3</f>
        <v>，3919128</v>
      </c>
      <c r="I3" s="4" t="str">
        <f>VLOOKUP(A3,HOP!A:U,21,0)</f>
        <v>直采</v>
      </c>
    </row>
    <row r="4" s="4" customFormat="1" spans="1:9">
      <c r="A4" s="5">
        <v>999226759360701</v>
      </c>
      <c r="B4" s="6">
        <v>45337</v>
      </c>
      <c r="C4" s="6">
        <v>45340</v>
      </c>
      <c r="D4" s="4">
        <v>4244</v>
      </c>
      <c r="E4" s="4" t="str">
        <f>VLOOKUP(A4,HOP!A:L,12,0)</f>
        <v>4244.00</v>
      </c>
      <c r="F4" s="4" t="str">
        <f>VLOOKUP(A4,HOP!A:C,3,0)</f>
        <v>3919928</v>
      </c>
      <c r="G4" s="4">
        <f>D4-E4</f>
        <v>0</v>
      </c>
      <c r="H4" s="4" t="str">
        <f>$H$1&amp;F4</f>
        <v>，3919928</v>
      </c>
      <c r="I4" s="4" t="str">
        <f>VLOOKUP(A4,HOP!A:U,21,0)</f>
        <v>直采</v>
      </c>
    </row>
    <row r="5" s="4" customFormat="1" spans="1:9">
      <c r="A5" s="5">
        <v>999227111836054</v>
      </c>
      <c r="B5" s="6">
        <v>45334</v>
      </c>
      <c r="C5" s="6">
        <v>45338</v>
      </c>
      <c r="D5" s="4">
        <v>12240</v>
      </c>
      <c r="E5" s="4" t="str">
        <f>VLOOKUP(A5,HOP!A:L,12,0)</f>
        <v>12240.00</v>
      </c>
      <c r="F5" s="4" t="str">
        <f>VLOOKUP(A5,HOP!A:C,3,0)</f>
        <v>4009669</v>
      </c>
      <c r="G5" s="4">
        <f>D5-E5</f>
        <v>0</v>
      </c>
      <c r="H5" s="4" t="str">
        <f>$H$1&amp;F5</f>
        <v>，4009669</v>
      </c>
      <c r="I5" s="4" t="str">
        <f>VLOOKUP(A5,HOP!A:U,21,0)</f>
        <v>直采</v>
      </c>
    </row>
    <row r="7" spans="4:4">
      <c r="D7" s="4">
        <f>SUM(D2:D6)</f>
        <v>28248</v>
      </c>
    </row>
    <row r="16" spans="1:1">
      <c r="A16" s="4" t="s">
        <v>52</v>
      </c>
    </row>
    <row r="17" spans="1:1">
      <c r="A17" s="4" t="s">
        <v>53</v>
      </c>
    </row>
    <row r="18" spans="1:1">
      <c r="A18" s="4" t="s">
        <v>54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B6" sqref="B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999227111836054</v>
      </c>
      <c r="B2" s="1" t="s">
        <v>74</v>
      </c>
      <c r="C2" s="1" t="s">
        <v>75</v>
      </c>
      <c r="D2" s="1" t="s">
        <v>76</v>
      </c>
      <c r="E2" s="1" t="s">
        <v>49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999226759360701</v>
      </c>
      <c r="B3" s="1" t="s">
        <v>91</v>
      </c>
      <c r="C3" s="1" t="s">
        <v>92</v>
      </c>
      <c r="D3" s="1" t="s">
        <v>93</v>
      </c>
      <c r="E3" s="1" t="s">
        <v>44</v>
      </c>
      <c r="F3" s="1" t="s">
        <v>94</v>
      </c>
      <c r="G3" s="1" t="s">
        <v>95</v>
      </c>
      <c r="H3" s="1" t="s">
        <v>79</v>
      </c>
      <c r="I3" s="1" t="s">
        <v>96</v>
      </c>
      <c r="J3" s="1" t="s">
        <v>81</v>
      </c>
      <c r="K3" s="1" t="s">
        <v>96</v>
      </c>
      <c r="L3" s="1" t="s">
        <v>96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97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999226757807174</v>
      </c>
      <c r="B4" s="1" t="s">
        <v>91</v>
      </c>
      <c r="C4" s="1" t="s">
        <v>98</v>
      </c>
      <c r="D4" s="1" t="s">
        <v>99</v>
      </c>
      <c r="E4" s="1" t="s">
        <v>39</v>
      </c>
      <c r="F4" s="1" t="s">
        <v>100</v>
      </c>
      <c r="G4" s="1" t="s">
        <v>101</v>
      </c>
      <c r="H4" s="1" t="s">
        <v>79</v>
      </c>
      <c r="I4" s="1" t="s">
        <v>102</v>
      </c>
      <c r="J4" s="1" t="s">
        <v>81</v>
      </c>
      <c r="K4" s="1" t="s">
        <v>102</v>
      </c>
      <c r="L4" s="1" t="s">
        <v>102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103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999226669927762</v>
      </c>
      <c r="B5" s="1" t="s">
        <v>104</v>
      </c>
      <c r="C5" s="1" t="s">
        <v>105</v>
      </c>
      <c r="D5" s="1" t="s">
        <v>99</v>
      </c>
      <c r="E5" s="1" t="s">
        <v>31</v>
      </c>
      <c r="F5" s="1" t="s">
        <v>106</v>
      </c>
      <c r="G5" s="1" t="s">
        <v>95</v>
      </c>
      <c r="H5" s="1" t="s">
        <v>79</v>
      </c>
      <c r="I5" s="1" t="s">
        <v>107</v>
      </c>
      <c r="J5" s="1" t="s">
        <v>81</v>
      </c>
      <c r="K5" s="1" t="s">
        <v>107</v>
      </c>
      <c r="L5" s="1" t="s">
        <v>107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108</v>
      </c>
      <c r="S5" s="1" t="s">
        <v>87</v>
      </c>
      <c r="T5" s="1" t="s">
        <v>88</v>
      </c>
      <c r="U5" s="1" t="s">
        <v>89</v>
      </c>
      <c r="V5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2024-03-04T02:38:22Z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4FE657EAF1C145968159A231C6E37767_12</vt:lpwstr>
  </property>
</Properties>
</file>