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<sst xmlns="http://schemas.openxmlformats.org/spreadsheetml/2006/main" count="139" uniqueCount="92">
  <si>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</si>
  <si>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</si>
  <si>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</si>
  <si>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</si>
  <si>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</si>
  <si>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</si>
  <si>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</si>
  <si>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</si>
  <si>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</si>
  <si>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</si>
  <si>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</si>
  <si>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</si>
  <si>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</si>
  <si>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</si>
  <si>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</si>
  <si>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</si>
  <si>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</si>
  <si>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</si>
  <si>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</si>
  <si>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</si>
  <si>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</si>
  <si>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</si>
  <si>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</si>
  <si>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</si>
  <si>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</si>
  <si>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999229591590595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</si>
  <si>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</si>
  <si>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</si>
  <si>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</si>
  <si>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</si>
  <si>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</si>
  <si>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XUE/LIYING,WEI/YILIN</t>
  </si>
  <si>
    <t>CA363240305CNY</t>
  </si>
  <si>
    <t>未提现</t>
  </si>
  <si>
    <t>携程开票</t>
  </si>
  <si>
    <t xml:space="preserve">4575936	</t>
  </si>
  <si>
    <t xml:space="preserve">	</t>
  </si>
  <si>
    <t xml:space="preserve">999230407814487	</t>
  </si>
  <si>
    <t>[梅州]梅州昌盛豪生大酒店(45834822)</t>
  </si>
  <si>
    <t>柚见好——非遗双床房&lt;限量特惠&gt;&lt;单早&gt;</t>
  </si>
  <si>
    <t>王良杰</t>
  </si>
  <si>
    <t>取消</t>
  </si>
  <si>
    <t xml:space="preserve">999230435153344	</t>
  </si>
  <si>
    <t>柚见好——非遗双床房&lt;超值特惠&gt;&lt;双人入住&gt;&lt;双早&gt;</t>
  </si>
  <si>
    <t>齐帅,刘秀玲</t>
  </si>
  <si>
    <t xml:space="preserve">999230435596416	</t>
  </si>
  <si>
    <t>万敏</t>
  </si>
  <si>
    <t xml:space="preserve">629844	</t>
  </si>
  <si>
    <t>，</t>
  </si>
  <si>
    <t>202402181619510068</t>
  </si>
  <si>
    <t>202402181659200021</t>
  </si>
  <si>
    <t>A240305092846481</t>
  </si>
  <si>
    <t>房集：i240305092759  1491元</t>
  </si>
  <si>
    <t>CNY / HKD 当前参考汇率: 1.085222525</t>
  </si>
  <si>
    <t>总计： 4133 CNY/
4485.22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</si>
  <si>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</si>
  <si>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</si>
  <si>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</si>
  <si>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</si>
  <si>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</si>
  <si>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</si>
  <si>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</si>
  <si>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</si>
  <si>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</si>
  <si>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</si>
  <si>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</si>
  <si>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</si>
  <si>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</si>
  <si>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</si>
  <si>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</si>
  <si>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</si>
  <si>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</si>
  <si>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</si>
  <si>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</si>
  <si>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</si>
  <si>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4575936</t>
  </si>
  <si>
    <t>香港九龙酒店</t>
  </si>
  <si>
    <t>XUE LIYING,WEI YILIN</t>
  </si>
  <si>
    <t>2024-02-16</t>
  </si>
  <si>
    <t>2024-02-19</t>
  </si>
  <si>
    <t>退房日周结</t>
  </si>
  <si>
    <t>2642.00</t>
  </si>
  <si>
    <t>RMB</t>
  </si>
  <si>
    <t>0</t>
  </si>
  <si>
    <t>0.00</t>
  </si>
  <si>
    <t>携程国内直连(DD)</t>
  </si>
  <si>
    <t>01.011249</t>
  </si>
  <si>
    <t>2024-01-30 09:35:26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</si>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</sst>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45338</v>
      </c>
      <c r="G2" s="6">
        <v>45341</v>
      </c>
      <c r="H2" s="4">
        <v>1</v>
      </c>
      <c r="I2" s="4">
        <v>3</v>
      </c>
      <c r="J2" s="4">
        <v>3</v>
      </c>
      <c r="K2" s="4" t="s">
        <v>30</v>
      </c>
      <c r="L2" s="4">
        <v>2642</v>
      </c>
      <c r="M2" s="4">
        <v>2642</v>
      </c>
      <c r="N2" s="4" t="s">
        <v>31</v>
      </c>
      <c r="O2" s="4" t="s">
        <v>32</v>
      </c>
      <c r="P2" s="4" t="s">
        <v>33</v>
      </c>
      <c r="Q2" s="4">
        <v>0</v>
      </c>
      <c r="R2" s="7">
        <v>45301.0000115741</v>
      </c>
      <c r="S2" s="6">
        <v>45356</v>
      </c>
      <c r="T2" s="4" t="s">
        <v>34</v>
      </c>
      <c r="U2" s="4">
        <v>2642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45340</v>
      </c>
      <c r="G3" s="6">
        <v>45341</v>
      </c>
      <c r="H3" s="4">
        <v>1</v>
      </c>
      <c r="I3" s="4">
        <v>1</v>
      </c>
      <c r="J3" s="4">
        <v>1</v>
      </c>
      <c r="K3" s="4" t="s">
        <v>30</v>
      </c>
      <c r="L3" s="4">
        <v>434</v>
      </c>
      <c r="M3" s="4">
        <v>434</v>
      </c>
      <c r="N3" s="4" t="s">
        <v>40</v>
      </c>
      <c r="O3" s="4" t="s">
        <v>32</v>
      </c>
      <c r="P3" s="4" t="s">
        <v>33</v>
      </c>
      <c r="Q3" s="4">
        <v>0</v>
      </c>
      <c r="R3" s="7">
        <v>45338.0000115741</v>
      </c>
      <c r="S3" s="6">
        <v>45356</v>
      </c>
      <c r="T3" s="4" t="s">
        <v>34</v>
      </c>
      <c r="U3" s="4">
        <v>434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45340</v>
      </c>
      <c r="G4" s="6">
        <v>45341</v>
      </c>
      <c r="H4" s="4">
        <v>1</v>
      </c>
      <c r="I4" s="4">
        <v>1</v>
      </c>
      <c r="J4" s="4">
        <v>1</v>
      </c>
      <c r="K4" s="4" t="s">
        <v>30</v>
      </c>
      <c r="L4" s="4">
        <v>-434</v>
      </c>
      <c r="M4" s="4">
        <v>-434</v>
      </c>
      <c r="N4" s="4" t="s">
        <v>40</v>
      </c>
      <c r="O4" s="4" t="s">
        <v>32</v>
      </c>
      <c r="P4" s="4" t="s">
        <v>33</v>
      </c>
      <c r="Q4" s="4">
        <v>0</v>
      </c>
      <c r="R4" s="7">
        <v>45338.0000115741</v>
      </c>
      <c r="S4" s="6">
        <v>45356</v>
      </c>
      <c r="T4" s="4" t="s">
        <v>34</v>
      </c>
      <c r="U4" s="4">
        <v>-434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38</v>
      </c>
      <c r="E5" s="4" t="s">
        <v>43</v>
      </c>
      <c r="F5" s="6">
        <v>45340</v>
      </c>
      <c r="G5" s="6">
        <v>45341</v>
      </c>
      <c r="H5" s="4">
        <v>2</v>
      </c>
      <c r="I5" s="4">
        <v>1</v>
      </c>
      <c r="J5" s="4">
        <v>2</v>
      </c>
      <c r="K5" s="4" t="s">
        <v>30</v>
      </c>
      <c r="L5" s="4">
        <v>994</v>
      </c>
      <c r="M5" s="4">
        <v>994</v>
      </c>
      <c r="N5" s="4" t="s">
        <v>44</v>
      </c>
      <c r="O5" s="4" t="s">
        <v>32</v>
      </c>
      <c r="P5" s="4" t="s">
        <v>33</v>
      </c>
      <c r="Q5" s="4">
        <v>0</v>
      </c>
      <c r="R5" s="7">
        <v>45340.0000115741</v>
      </c>
      <c r="S5" s="6">
        <v>45356</v>
      </c>
      <c r="T5" s="4" t="s">
        <v>34</v>
      </c>
      <c r="U5" s="4">
        <v>994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38</v>
      </c>
      <c r="E6" s="4" t="s">
        <v>43</v>
      </c>
      <c r="F6" s="6">
        <v>45340</v>
      </c>
      <c r="G6" s="6">
        <v>45341</v>
      </c>
      <c r="H6" s="4">
        <v>1</v>
      </c>
      <c r="I6" s="4">
        <v>1</v>
      </c>
      <c r="J6" s="4">
        <v>1</v>
      </c>
      <c r="K6" s="4" t="s">
        <v>30</v>
      </c>
      <c r="L6" s="4">
        <v>497</v>
      </c>
      <c r="M6" s="4">
        <v>497</v>
      </c>
      <c r="N6" s="4" t="s">
        <v>46</v>
      </c>
      <c r="O6" s="4" t="s">
        <v>32</v>
      </c>
      <c r="P6" s="4" t="s">
        <v>33</v>
      </c>
      <c r="Q6" s="4">
        <v>0</v>
      </c>
      <c r="R6" s="7">
        <v>45340.0000115741</v>
      </c>
      <c r="S6" s="6">
        <v>45356</v>
      </c>
      <c r="T6" s="4" t="s">
        <v>34</v>
      </c>
      <c r="U6" s="4">
        <v>497</v>
      </c>
      <c r="V6" s="4">
        <v>0</v>
      </c>
      <c r="W6" s="4">
        <v>0</v>
      </c>
      <c r="X6" s="4" t="s">
        <v>36</v>
      </c>
      <c r="Y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F28" sqref="F28"/>
    </sheetView>
  </sheetViews>
  <sheetFormatPr defaultColWidth="9" defaultRowHeight="13.5"/>
  <cols>
    <col min="1" max="1" width="11.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999229591590595</v>
      </c>
      <c r="B2" s="6">
        <v>45338</v>
      </c>
      <c r="C2" s="6">
        <v>45341</v>
      </c>
      <c r="D2" s="4">
        <v>2642</v>
      </c>
      <c r="E2" s="4" t="str">
        <f>VLOOKUP(A2,HOP!A:L,12,0)</f>
        <v>2642.00</v>
      </c>
      <c r="F2" s="4" t="str">
        <f>VLOOKUP(A2,HOP!A:C,3,0)</f>
        <v>4575936</v>
      </c>
      <c r="G2" s="4">
        <f>D2-E2</f>
        <v>0</v>
      </c>
      <c r="H2" s="4" t="str">
        <f>$H$1&amp;F2</f>
        <v>，4575936</v>
      </c>
      <c r="I2" s="4" t="str">
        <f>VLOOKUP(A2,HOP!A:U,21,0)</f>
        <v>直连</v>
      </c>
    </row>
    <row r="3" s="4" customFormat="1" hidden="1" spans="1:9">
      <c r="A3" s="5">
        <v>999230407814487</v>
      </c>
      <c r="B3" s="6">
        <v>45340</v>
      </c>
      <c r="C3" s="6">
        <v>45341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999230435153344</v>
      </c>
      <c r="B4" s="6">
        <v>45340</v>
      </c>
      <c r="C4" s="6">
        <v>45341</v>
      </c>
      <c r="D4" s="4">
        <v>994</v>
      </c>
      <c r="E4" s="4">
        <v>994</v>
      </c>
      <c r="F4" s="8" t="s">
        <v>49</v>
      </c>
      <c r="G4" s="4">
        <f>D4-E4</f>
        <v>0</v>
      </c>
      <c r="H4" s="4" t="str">
        <f>$H$1&amp;F4</f>
        <v>，202402181619510068</v>
      </c>
      <c r="I4" s="4" t="e">
        <f>VLOOKUP(A4,HOP!A:U,21,0)</f>
        <v>#N/A</v>
      </c>
      <c r="J4" s="4">
        <v>2.18</v>
      </c>
    </row>
    <row r="5" s="4" customFormat="1" spans="1:10">
      <c r="A5" s="5">
        <v>999230435596416</v>
      </c>
      <c r="B5" s="6">
        <v>45340</v>
      </c>
      <c r="C5" s="6">
        <v>45341</v>
      </c>
      <c r="D5" s="4">
        <v>497</v>
      </c>
      <c r="E5" s="4">
        <v>497</v>
      </c>
      <c r="F5" s="8" t="s">
        <v>50</v>
      </c>
      <c r="G5" s="4">
        <f>D5-E5</f>
        <v>0</v>
      </c>
      <c r="H5" s="4" t="str">
        <f>$H$1&amp;F5</f>
        <v>，202402181659200021</v>
      </c>
      <c r="I5" s="4" t="e">
        <f>VLOOKUP(A5,HOP!A:U,21,0)</f>
        <v>#N/A</v>
      </c>
      <c r="J5" s="4">
        <v>2.18</v>
      </c>
    </row>
    <row r="7" spans="4:4">
      <c r="D7" s="4">
        <f>SUM(D2:D6)</f>
        <v>4133</v>
      </c>
    </row>
    <row r="17" spans="1:4">
      <c r="A17" s="4" t="s">
        <v>51</v>
      </c>
      <c r="C17" s="4">
        <v>2642</v>
      </c>
      <c r="D17" s="4">
        <v>2867.16</v>
      </c>
    </row>
    <row r="18" spans="1:4">
      <c r="A18" s="4" t="s">
        <v>52</v>
      </c>
      <c r="C18" s="4">
        <v>1491</v>
      </c>
      <c r="D18" s="4">
        <v>1618.06</v>
      </c>
    </row>
    <row r="19" spans="1:4">
      <c r="A19" s="4" t="s">
        <v>53</v>
      </c>
      <c r="C19" s="4">
        <f>SUBTOTAL(9,C17:C18)</f>
        <v>4133</v>
      </c>
      <c r="D19" s="4">
        <f>SUBTOTAL(9,D17:D18)</f>
        <v>4485.22</v>
      </c>
    </row>
    <row r="20" spans="1:1">
      <c r="A20" s="4" t="s">
        <v>54</v>
      </c>
    </row>
  </sheetData>
  <autoFilter ref="A1:XFD7">
    <filterColumn colId="3">
      <filters blank="1">
        <filter val="2642"/>
        <filter val="4133"/>
        <filter val="994"/>
        <filter val="4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0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999229591590595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2024-03-05T01:31:55Z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2FAE11588B314CB18BE7B0B39F392EB7_12</vt:lpwstr>
  </property>
</Properties>
</file>